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" yWindow="540" windowWidth="15036" windowHeight="7884"/>
  </bookViews>
  <sheets>
    <sheet name="TYBCOM C" sheetId="1" r:id="rId1"/>
    <sheet name="PERCENT" sheetId="2" state="hidden" r:id="rId2"/>
    <sheet name="CHE" sheetId="3" state="hidden" r:id="rId3"/>
    <sheet name="OPT" sheetId="4" state="hidden" r:id="rId4"/>
    <sheet name="PHBW" sheetId="5" state="hidden" r:id="rId5"/>
    <sheet name="DIT" sheetId="6" state="hidden" r:id="rId6"/>
    <sheet name="CSA" sheetId="7" state="hidden" r:id="rId7"/>
    <sheet name="MR" sheetId="8" state="hidden" r:id="rId8"/>
    <sheet name="EM" sheetId="9" state="hidden" r:id="rId9"/>
    <sheet name="Sheet1" sheetId="10" r:id="rId10"/>
  </sheets>
  <calcPr calcId="125725"/>
</workbook>
</file>

<file path=xl/calcChain.xml><?xml version="1.0" encoding="utf-8"?>
<calcChain xmlns="http://schemas.openxmlformats.org/spreadsheetml/2006/main">
  <c r="N100" i="2"/>
  <c r="M100"/>
  <c r="L100"/>
  <c r="K100"/>
  <c r="N99"/>
  <c r="M99"/>
  <c r="L99"/>
  <c r="K99"/>
  <c r="O98"/>
  <c r="N98"/>
  <c r="J98"/>
  <c r="O97"/>
  <c r="N97"/>
  <c r="J97"/>
  <c r="N96"/>
  <c r="M96"/>
  <c r="L96"/>
  <c r="K96"/>
  <c r="O95"/>
  <c r="M95"/>
  <c r="L95"/>
  <c r="K95"/>
  <c r="O94"/>
  <c r="N94"/>
  <c r="K94"/>
  <c r="O93"/>
  <c r="N93"/>
  <c r="J93"/>
  <c r="O92"/>
  <c r="M92"/>
  <c r="L92"/>
  <c r="K92"/>
  <c r="N91"/>
  <c r="M91"/>
  <c r="L91"/>
  <c r="K91"/>
  <c r="O90"/>
  <c r="N90"/>
  <c r="K90"/>
  <c r="N89"/>
  <c r="M89"/>
  <c r="L89"/>
  <c r="K89"/>
  <c r="O88"/>
  <c r="N88"/>
  <c r="K88"/>
  <c r="O87"/>
  <c r="M87"/>
  <c r="L87"/>
  <c r="K87"/>
  <c r="N86"/>
  <c r="M86"/>
  <c r="L86"/>
  <c r="K86"/>
  <c r="N85"/>
  <c r="M85"/>
  <c r="L85"/>
  <c r="K85"/>
  <c r="N84"/>
  <c r="M84"/>
  <c r="L84"/>
  <c r="K84"/>
  <c r="O83"/>
  <c r="M83"/>
  <c r="L83"/>
  <c r="J83"/>
  <c r="O82"/>
  <c r="M82"/>
  <c r="L82"/>
  <c r="K82"/>
  <c r="O81"/>
  <c r="N81"/>
  <c r="J81"/>
  <c r="O80"/>
  <c r="N80"/>
  <c r="K80"/>
  <c r="N79"/>
  <c r="M79"/>
  <c r="L79"/>
  <c r="J79"/>
  <c r="N78"/>
  <c r="M78"/>
  <c r="L78"/>
  <c r="K78"/>
  <c r="N77"/>
  <c r="M77"/>
  <c r="L77"/>
  <c r="K77"/>
  <c r="N76"/>
  <c r="M76"/>
  <c r="L76"/>
  <c r="K76"/>
  <c r="N75"/>
  <c r="M75"/>
  <c r="L75"/>
  <c r="K75"/>
  <c r="O74"/>
  <c r="M74"/>
  <c r="L74"/>
  <c r="K74"/>
  <c r="O73"/>
  <c r="M73"/>
  <c r="L73"/>
  <c r="K73"/>
  <c r="O72"/>
  <c r="M72"/>
  <c r="L72"/>
  <c r="J72"/>
  <c r="O71"/>
  <c r="M71"/>
  <c r="L71"/>
  <c r="K71"/>
  <c r="O70"/>
  <c r="M70"/>
  <c r="L70"/>
  <c r="K70"/>
  <c r="O69"/>
  <c r="N69"/>
  <c r="K69"/>
  <c r="N68"/>
  <c r="M68"/>
  <c r="L68"/>
  <c r="K68"/>
  <c r="O67"/>
  <c r="M67"/>
  <c r="L67"/>
  <c r="K67"/>
  <c r="O66"/>
  <c r="N66"/>
  <c r="K66"/>
  <c r="O65"/>
  <c r="N65"/>
  <c r="J65"/>
  <c r="O64"/>
  <c r="N64"/>
  <c r="J64"/>
  <c r="O63"/>
  <c r="N63"/>
  <c r="J63"/>
  <c r="N62"/>
  <c r="M62"/>
  <c r="L62"/>
  <c r="J62"/>
  <c r="O61"/>
  <c r="N61"/>
  <c r="K61"/>
  <c r="O60"/>
  <c r="M60"/>
  <c r="L60"/>
  <c r="K60"/>
  <c r="O59"/>
  <c r="N59"/>
  <c r="J59"/>
  <c r="O58"/>
  <c r="N58"/>
  <c r="K58"/>
  <c r="O57"/>
  <c r="M57"/>
  <c r="L57"/>
  <c r="K57"/>
  <c r="N56"/>
  <c r="M56"/>
  <c r="L56"/>
  <c r="K56"/>
  <c r="O55"/>
  <c r="M55"/>
  <c r="L55"/>
  <c r="K55"/>
  <c r="N54"/>
  <c r="M54"/>
  <c r="L54"/>
  <c r="K54"/>
  <c r="O53"/>
  <c r="N53"/>
  <c r="K53"/>
  <c r="O52"/>
  <c r="M52"/>
  <c r="L52"/>
  <c r="K52"/>
  <c r="O51"/>
  <c r="M51"/>
  <c r="L51"/>
  <c r="K51"/>
  <c r="O50"/>
  <c r="M50"/>
  <c r="L50"/>
  <c r="K50"/>
  <c r="O49"/>
  <c r="M49"/>
  <c r="L49"/>
  <c r="K49"/>
  <c r="N48"/>
  <c r="M48"/>
  <c r="L48"/>
  <c r="K48"/>
  <c r="O47"/>
  <c r="M47"/>
  <c r="L47"/>
  <c r="K47"/>
  <c r="N46"/>
  <c r="M46"/>
  <c r="L46"/>
  <c r="J46"/>
  <c r="N45"/>
  <c r="M45"/>
  <c r="L45"/>
  <c r="K45"/>
  <c r="O44"/>
  <c r="M44"/>
  <c r="L44"/>
  <c r="J44"/>
  <c r="O43"/>
  <c r="M43"/>
  <c r="L43"/>
  <c r="K43"/>
  <c r="N42"/>
  <c r="M42"/>
  <c r="L42"/>
  <c r="K42"/>
  <c r="O41"/>
  <c r="M41"/>
  <c r="L41"/>
  <c r="K41"/>
  <c r="N40"/>
  <c r="M40"/>
  <c r="L40"/>
  <c r="K40"/>
  <c r="O39"/>
  <c r="M39"/>
  <c r="L39"/>
  <c r="J39"/>
  <c r="N38"/>
  <c r="M38"/>
  <c r="L38"/>
  <c r="K38"/>
  <c r="O37"/>
  <c r="M37"/>
  <c r="L37"/>
  <c r="K37"/>
  <c r="N36"/>
  <c r="M36"/>
  <c r="L36"/>
  <c r="K36"/>
  <c r="O35"/>
  <c r="M35"/>
  <c r="L35"/>
  <c r="K35"/>
  <c r="O34"/>
  <c r="M34"/>
  <c r="L34"/>
  <c r="K34"/>
  <c r="O33"/>
  <c r="N33"/>
  <c r="K33"/>
  <c r="O32"/>
  <c r="M32"/>
  <c r="L32"/>
  <c r="K32"/>
  <c r="O31"/>
  <c r="M31"/>
  <c r="L31"/>
  <c r="K31"/>
  <c r="O30"/>
  <c r="M30"/>
  <c r="L30"/>
  <c r="K30"/>
  <c r="O29"/>
  <c r="M29"/>
  <c r="L29"/>
  <c r="K29"/>
  <c r="O28"/>
  <c r="M28"/>
  <c r="L28"/>
  <c r="K28"/>
  <c r="O27"/>
  <c r="M27"/>
  <c r="L27"/>
  <c r="J27"/>
  <c r="N26"/>
  <c r="M26"/>
  <c r="L26"/>
  <c r="J26"/>
  <c r="O25"/>
  <c r="M25"/>
  <c r="L25"/>
  <c r="K25"/>
  <c r="O24"/>
  <c r="N24"/>
  <c r="K24"/>
  <c r="O23"/>
  <c r="N23"/>
  <c r="K23"/>
  <c r="N22"/>
  <c r="M22"/>
  <c r="L22"/>
  <c r="J22"/>
  <c r="O21"/>
  <c r="M21"/>
  <c r="L21"/>
  <c r="K21"/>
  <c r="O20"/>
  <c r="N20"/>
  <c r="K20"/>
  <c r="O19"/>
  <c r="N19"/>
  <c r="J19"/>
  <c r="N18"/>
  <c r="M18"/>
  <c r="L18"/>
  <c r="K18"/>
  <c r="N17"/>
  <c r="M17"/>
  <c r="L17"/>
  <c r="K17"/>
  <c r="O16"/>
  <c r="M16"/>
  <c r="L16"/>
  <c r="K16"/>
  <c r="O15"/>
  <c r="N15"/>
  <c r="K15"/>
  <c r="N14"/>
  <c r="M14"/>
  <c r="L14"/>
  <c r="K14"/>
  <c r="O13"/>
  <c r="N13"/>
  <c r="K13"/>
  <c r="O12"/>
  <c r="N12"/>
  <c r="K12"/>
  <c r="O11"/>
  <c r="N11"/>
  <c r="K11"/>
  <c r="O10"/>
  <c r="M10"/>
  <c r="L10"/>
  <c r="K10"/>
  <c r="O9"/>
  <c r="N9"/>
  <c r="K9"/>
  <c r="O8"/>
  <c r="N8"/>
  <c r="J8"/>
  <c r="O7"/>
  <c r="M7"/>
  <c r="L7"/>
  <c r="J7"/>
  <c r="A1"/>
  <c r="O100" i="1"/>
  <c r="N100"/>
  <c r="M100"/>
  <c r="L100"/>
  <c r="K100"/>
  <c r="J100"/>
  <c r="O99"/>
  <c r="N99"/>
  <c r="M99"/>
  <c r="L99"/>
  <c r="K99"/>
  <c r="J99"/>
  <c r="O98"/>
  <c r="N98"/>
  <c r="M98"/>
  <c r="L98"/>
  <c r="K98"/>
  <c r="J98"/>
  <c r="O97"/>
  <c r="N97"/>
  <c r="M97"/>
  <c r="L97"/>
  <c r="K97"/>
  <c r="J97"/>
  <c r="O96"/>
  <c r="N96"/>
  <c r="M96"/>
  <c r="L96"/>
  <c r="K96"/>
  <c r="J96"/>
  <c r="O95"/>
  <c r="N95"/>
  <c r="M95"/>
  <c r="L95"/>
  <c r="K95"/>
  <c r="J95"/>
  <c r="O94"/>
  <c r="N94"/>
  <c r="M94"/>
  <c r="L94"/>
  <c r="K94"/>
  <c r="J94"/>
  <c r="O93"/>
  <c r="N93"/>
  <c r="M93"/>
  <c r="L93"/>
  <c r="K93"/>
  <c r="J93"/>
  <c r="O92"/>
  <c r="N92"/>
  <c r="M92"/>
  <c r="L92"/>
  <c r="K92"/>
  <c r="J92"/>
  <c r="O91"/>
  <c r="N91"/>
  <c r="M91"/>
  <c r="L91"/>
  <c r="K91"/>
  <c r="J91"/>
  <c r="O90"/>
  <c r="N90"/>
  <c r="M90"/>
  <c r="L90"/>
  <c r="K90"/>
  <c r="J90"/>
  <c r="O89"/>
  <c r="N89"/>
  <c r="M89"/>
  <c r="L89"/>
  <c r="K89"/>
  <c r="J89"/>
  <c r="O88"/>
  <c r="N88"/>
  <c r="M88"/>
  <c r="L88"/>
  <c r="K88"/>
  <c r="J88"/>
  <c r="O87"/>
  <c r="N87"/>
  <c r="M87"/>
  <c r="L87"/>
  <c r="K87"/>
  <c r="J87"/>
  <c r="O86"/>
  <c r="N86"/>
  <c r="M86"/>
  <c r="L86"/>
  <c r="K86"/>
  <c r="J86"/>
  <c r="O85"/>
  <c r="N85"/>
  <c r="M85"/>
  <c r="L85"/>
  <c r="K85"/>
  <c r="J85"/>
  <c r="O84"/>
  <c r="N84"/>
  <c r="M84"/>
  <c r="L84"/>
  <c r="K84"/>
  <c r="J84"/>
  <c r="O83"/>
  <c r="N83"/>
  <c r="M83"/>
  <c r="L83"/>
  <c r="K83"/>
  <c r="J83"/>
  <c r="O82"/>
  <c r="N82"/>
  <c r="M82"/>
  <c r="L82"/>
  <c r="K82"/>
  <c r="J82"/>
  <c r="O81"/>
  <c r="N81"/>
  <c r="M81"/>
  <c r="L81"/>
  <c r="K81"/>
  <c r="J81"/>
  <c r="O80"/>
  <c r="N80"/>
  <c r="M80"/>
  <c r="L80"/>
  <c r="K80"/>
  <c r="J80"/>
  <c r="O79"/>
  <c r="N79"/>
  <c r="M79"/>
  <c r="L79"/>
  <c r="K79"/>
  <c r="J79"/>
  <c r="O78"/>
  <c r="N78"/>
  <c r="M78"/>
  <c r="L78"/>
  <c r="K78"/>
  <c r="J78"/>
  <c r="O77"/>
  <c r="N77"/>
  <c r="M77"/>
  <c r="L77"/>
  <c r="K77"/>
  <c r="J77"/>
  <c r="O76"/>
  <c r="N76"/>
  <c r="M76"/>
  <c r="L76"/>
  <c r="K76"/>
  <c r="J76"/>
  <c r="O75"/>
  <c r="N75"/>
  <c r="M75"/>
  <c r="L75"/>
  <c r="K75"/>
  <c r="J75"/>
  <c r="O74"/>
  <c r="N74"/>
  <c r="M74"/>
  <c r="L74"/>
  <c r="K74"/>
  <c r="J74"/>
  <c r="O73"/>
  <c r="N73"/>
  <c r="M73"/>
  <c r="L73"/>
  <c r="K73"/>
  <c r="J73"/>
  <c r="O72"/>
  <c r="N72"/>
  <c r="M72"/>
  <c r="L72"/>
  <c r="K72"/>
  <c r="J72"/>
  <c r="O71"/>
  <c r="N71"/>
  <c r="M71"/>
  <c r="L71"/>
  <c r="K71"/>
  <c r="J71"/>
  <c r="O70"/>
  <c r="N70"/>
  <c r="M70"/>
  <c r="L70"/>
  <c r="K70"/>
  <c r="J70"/>
  <c r="O69"/>
  <c r="N69"/>
  <c r="M69"/>
  <c r="L69"/>
  <c r="K69"/>
  <c r="J69"/>
  <c r="O68"/>
  <c r="N68"/>
  <c r="M68"/>
  <c r="L68"/>
  <c r="K68"/>
  <c r="J68"/>
  <c r="O67"/>
  <c r="N67"/>
  <c r="M67"/>
  <c r="L67"/>
  <c r="K67"/>
  <c r="J67"/>
  <c r="O66"/>
  <c r="N66"/>
  <c r="M66"/>
  <c r="L66"/>
  <c r="K66"/>
  <c r="J66"/>
  <c r="O65"/>
  <c r="N65"/>
  <c r="M65"/>
  <c r="L65"/>
  <c r="K65"/>
  <c r="J65"/>
  <c r="O64"/>
  <c r="N64"/>
  <c r="M64"/>
  <c r="L64"/>
  <c r="K64"/>
  <c r="J64"/>
  <c r="O63"/>
  <c r="N63"/>
  <c r="M63"/>
  <c r="L63"/>
  <c r="K63"/>
  <c r="J63"/>
  <c r="O62"/>
  <c r="N62"/>
  <c r="M62"/>
  <c r="L62"/>
  <c r="K62"/>
  <c r="J62"/>
  <c r="O61"/>
  <c r="N61"/>
  <c r="M61"/>
  <c r="L61"/>
  <c r="K61"/>
  <c r="J61"/>
  <c r="O60"/>
  <c r="N60"/>
  <c r="M60"/>
  <c r="L60"/>
  <c r="K60"/>
  <c r="J60"/>
  <c r="O59"/>
  <c r="N59"/>
  <c r="M59"/>
  <c r="L59"/>
  <c r="K59"/>
  <c r="J59"/>
  <c r="O58"/>
  <c r="N58"/>
  <c r="M58"/>
  <c r="L58"/>
  <c r="K58"/>
  <c r="J58"/>
  <c r="O57"/>
  <c r="N57"/>
  <c r="M57"/>
  <c r="L57"/>
  <c r="K57"/>
  <c r="J57"/>
  <c r="O56"/>
  <c r="N56"/>
  <c r="M56"/>
  <c r="L56"/>
  <c r="K56"/>
  <c r="J56"/>
  <c r="O55"/>
  <c r="N55"/>
  <c r="M55"/>
  <c r="L55"/>
  <c r="K55"/>
  <c r="J55"/>
  <c r="O54"/>
  <c r="N54"/>
  <c r="M54"/>
  <c r="L54"/>
  <c r="K54"/>
  <c r="J54"/>
  <c r="O53"/>
  <c r="N53"/>
  <c r="M53"/>
  <c r="L53"/>
  <c r="K53"/>
  <c r="J53"/>
  <c r="O52"/>
  <c r="N52"/>
  <c r="M52"/>
  <c r="L52"/>
  <c r="K52"/>
  <c r="J52"/>
  <c r="O51"/>
  <c r="N51"/>
  <c r="M51"/>
  <c r="L51"/>
  <c r="K51"/>
  <c r="J51"/>
  <c r="O50"/>
  <c r="N50"/>
  <c r="M50"/>
  <c r="L50"/>
  <c r="K50"/>
  <c r="J50"/>
  <c r="O49"/>
  <c r="N49"/>
  <c r="M49"/>
  <c r="L49"/>
  <c r="K49"/>
  <c r="J49"/>
  <c r="O48"/>
  <c r="N48"/>
  <c r="M48"/>
  <c r="L48"/>
  <c r="K48"/>
  <c r="J48"/>
  <c r="O47"/>
  <c r="N47"/>
  <c r="M47"/>
  <c r="L47"/>
  <c r="K47"/>
  <c r="J47"/>
  <c r="O46"/>
  <c r="N46"/>
  <c r="M46"/>
  <c r="L46"/>
  <c r="K46"/>
  <c r="J46"/>
  <c r="O45"/>
  <c r="N45"/>
  <c r="M45"/>
  <c r="L45"/>
  <c r="K45"/>
  <c r="J45"/>
  <c r="O44"/>
  <c r="N44"/>
  <c r="M44"/>
  <c r="L44"/>
  <c r="K44"/>
  <c r="J44"/>
  <c r="O43"/>
  <c r="N43"/>
  <c r="M43"/>
  <c r="L43"/>
  <c r="K43"/>
  <c r="J43"/>
  <c r="O42"/>
  <c r="N42"/>
  <c r="M42"/>
  <c r="L42"/>
  <c r="K42"/>
  <c r="J42"/>
  <c r="O41"/>
  <c r="N41"/>
  <c r="M41"/>
  <c r="L41"/>
  <c r="K41"/>
  <c r="J41"/>
  <c r="O40"/>
  <c r="N40"/>
  <c r="M40"/>
  <c r="L40"/>
  <c r="K40"/>
  <c r="J40"/>
  <c r="O39"/>
  <c r="N39"/>
  <c r="M39"/>
  <c r="L39"/>
  <c r="K39"/>
  <c r="J39"/>
  <c r="O38"/>
  <c r="N38"/>
  <c r="M38"/>
  <c r="L38"/>
  <c r="K38"/>
  <c r="J38"/>
  <c r="O37"/>
  <c r="N37"/>
  <c r="M37"/>
  <c r="L37"/>
  <c r="K37"/>
  <c r="J37"/>
  <c r="O36"/>
  <c r="N36"/>
  <c r="M36"/>
  <c r="L36"/>
  <c r="K36"/>
  <c r="J36"/>
  <c r="O35"/>
  <c r="N35"/>
  <c r="M35"/>
  <c r="L35"/>
  <c r="K35"/>
  <c r="J35"/>
  <c r="O34"/>
  <c r="N34"/>
  <c r="M34"/>
  <c r="L34"/>
  <c r="K34"/>
  <c r="J34"/>
  <c r="O33"/>
  <c r="N33"/>
  <c r="M33"/>
  <c r="L33"/>
  <c r="K33"/>
  <c r="J33"/>
  <c r="O32"/>
  <c r="N32"/>
  <c r="M32"/>
  <c r="L32"/>
  <c r="K32"/>
  <c r="J32"/>
  <c r="O31"/>
  <c r="N31"/>
  <c r="M31"/>
  <c r="L31"/>
  <c r="K31"/>
  <c r="J31"/>
  <c r="O30"/>
  <c r="N30"/>
  <c r="M30"/>
  <c r="L30"/>
  <c r="K30"/>
  <c r="J30"/>
  <c r="O29"/>
  <c r="N29"/>
  <c r="M29"/>
  <c r="L29"/>
  <c r="K29"/>
  <c r="J29"/>
  <c r="O28"/>
  <c r="N28"/>
  <c r="M28"/>
  <c r="L28"/>
  <c r="K28"/>
  <c r="J28"/>
  <c r="O27"/>
  <c r="N27"/>
  <c r="M27"/>
  <c r="L27"/>
  <c r="K27"/>
  <c r="J27"/>
  <c r="O26"/>
  <c r="N26"/>
  <c r="M26"/>
  <c r="L26"/>
  <c r="K26"/>
  <c r="J26"/>
  <c r="O25"/>
  <c r="N25"/>
  <c r="M25"/>
  <c r="L25"/>
  <c r="K25"/>
  <c r="J25"/>
  <c r="O24"/>
  <c r="N24"/>
  <c r="M24"/>
  <c r="L24"/>
  <c r="K24"/>
  <c r="J24"/>
  <c r="O23"/>
  <c r="N23"/>
  <c r="M23"/>
  <c r="L23"/>
  <c r="K23"/>
  <c r="J23"/>
  <c r="O22"/>
  <c r="N22"/>
  <c r="M22"/>
  <c r="L22"/>
  <c r="K22"/>
  <c r="J22"/>
  <c r="O21"/>
  <c r="N21"/>
  <c r="M21"/>
  <c r="L21"/>
  <c r="K21"/>
  <c r="J21"/>
  <c r="O20"/>
  <c r="N20"/>
  <c r="M20"/>
  <c r="L20"/>
  <c r="K20"/>
  <c r="J20"/>
  <c r="O19"/>
  <c r="N19"/>
  <c r="M19"/>
  <c r="L19"/>
  <c r="K19"/>
  <c r="J19"/>
  <c r="O18"/>
  <c r="N18"/>
  <c r="M18"/>
  <c r="L18"/>
  <c r="K18"/>
  <c r="J18"/>
  <c r="O17"/>
  <c r="N17"/>
  <c r="M17"/>
  <c r="L17"/>
  <c r="K17"/>
  <c r="J17"/>
  <c r="O16"/>
  <c r="N16"/>
  <c r="M16"/>
  <c r="L16"/>
  <c r="K16"/>
  <c r="J16"/>
  <c r="O15"/>
  <c r="N15"/>
  <c r="M15"/>
  <c r="L15"/>
  <c r="K15"/>
  <c r="J15"/>
  <c r="N14"/>
  <c r="M14"/>
  <c r="L14"/>
  <c r="K14"/>
  <c r="J14"/>
  <c r="O13"/>
  <c r="N13"/>
  <c r="M13"/>
  <c r="L13"/>
  <c r="K13"/>
  <c r="J13"/>
  <c r="O12"/>
  <c r="N12"/>
  <c r="M12"/>
  <c r="L12"/>
  <c r="K12"/>
  <c r="J12"/>
  <c r="O11"/>
  <c r="N11"/>
  <c r="M11"/>
  <c r="L11"/>
  <c r="K11"/>
  <c r="J11"/>
  <c r="O10"/>
  <c r="N10"/>
  <c r="M10"/>
  <c r="L10"/>
  <c r="K10"/>
  <c r="J10"/>
  <c r="O9"/>
  <c r="N9"/>
  <c r="M9"/>
  <c r="L9"/>
  <c r="K9"/>
  <c r="O8"/>
  <c r="N8"/>
  <c r="K8"/>
  <c r="J8"/>
  <c r="O7"/>
  <c r="M7"/>
  <c r="L7"/>
  <c r="J7"/>
  <c r="A1"/>
  <c r="A1" i="8"/>
  <c r="A1" i="7"/>
  <c r="A1" i="5"/>
  <c r="J7" i="4"/>
  <c r="F7"/>
  <c r="B7"/>
  <c r="J4"/>
  <c r="F4"/>
  <c r="B4"/>
  <c r="D7" i="3"/>
  <c r="B7"/>
  <c r="D4"/>
  <c r="B4"/>
  <c r="A1" i="9"/>
  <c r="D1" i="7"/>
  <c r="A1" i="6"/>
  <c r="L7" i="4"/>
  <c r="H7"/>
  <c r="D7"/>
  <c r="L4"/>
  <c r="H4"/>
  <c r="D4"/>
  <c r="E7" i="3"/>
  <c r="C7"/>
  <c r="E4"/>
  <c r="C4"/>
  <c r="H4" i="2"/>
  <c r="F4"/>
  <c r="H7" i="1"/>
  <c r="F4"/>
  <c r="I4" i="2"/>
  <c r="G4"/>
  <c r="E4"/>
  <c r="I7" i="1"/>
  <c r="G7"/>
  <c r="E7"/>
  <c r="I4"/>
  <c r="G4"/>
  <c r="E4"/>
  <c r="F7"/>
  <c r="H4"/>
  <c r="H100" i="2" l="1"/>
  <c r="H98"/>
  <c r="H96"/>
  <c r="H94"/>
  <c r="H92"/>
  <c r="H90"/>
  <c r="H88"/>
  <c r="H86"/>
  <c r="H84"/>
  <c r="H82"/>
  <c r="H80"/>
  <c r="H78"/>
  <c r="H76"/>
  <c r="H74"/>
  <c r="H72"/>
  <c r="H70"/>
  <c r="H68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99"/>
  <c r="H97"/>
  <c r="H95"/>
  <c r="H93"/>
  <c r="H91"/>
  <c r="H89"/>
  <c r="H87"/>
  <c r="H85"/>
  <c r="H83"/>
  <c r="H81"/>
  <c r="H79"/>
  <c r="H77"/>
  <c r="H75"/>
  <c r="H73"/>
  <c r="H71"/>
  <c r="H69"/>
  <c r="H67"/>
  <c r="H65"/>
  <c r="H63"/>
  <c r="H61"/>
  <c r="H59"/>
  <c r="H57"/>
  <c r="H55"/>
  <c r="H53"/>
  <c r="H51"/>
  <c r="H49"/>
  <c r="H47"/>
  <c r="H45"/>
  <c r="H43"/>
  <c r="H41"/>
  <c r="H39"/>
  <c r="H37"/>
  <c r="H35"/>
  <c r="H33"/>
  <c r="H31"/>
  <c r="H29"/>
  <c r="H27"/>
  <c r="H25"/>
  <c r="H23"/>
  <c r="H21"/>
  <c r="H19"/>
  <c r="H17"/>
  <c r="H15"/>
  <c r="H13"/>
  <c r="H11"/>
  <c r="H9"/>
  <c r="H30"/>
  <c r="H28"/>
  <c r="H26"/>
  <c r="H24"/>
  <c r="H22"/>
  <c r="H20"/>
  <c r="H18"/>
  <c r="H16"/>
  <c r="H14"/>
  <c r="H12"/>
  <c r="H10"/>
  <c r="H8"/>
  <c r="H5" i="1"/>
  <c r="F7" i="2"/>
  <c r="E99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100"/>
  <c r="E98"/>
  <c r="E96"/>
  <c r="E94"/>
  <c r="E92"/>
  <c r="E90"/>
  <c r="E88"/>
  <c r="E86"/>
  <c r="E84"/>
  <c r="E82"/>
  <c r="E80"/>
  <c r="E78"/>
  <c r="E76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29"/>
  <c r="E27"/>
  <c r="E25"/>
  <c r="E23"/>
  <c r="E21"/>
  <c r="E19"/>
  <c r="E17"/>
  <c r="E15"/>
  <c r="E13"/>
  <c r="E11"/>
  <c r="E9"/>
  <c r="E5" i="1"/>
  <c r="G99" i="2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33"/>
  <c r="G31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6"/>
  <c r="G14"/>
  <c r="G12"/>
  <c r="G10"/>
  <c r="G8"/>
  <c r="G29"/>
  <c r="G27"/>
  <c r="G25"/>
  <c r="G23"/>
  <c r="G21"/>
  <c r="G19"/>
  <c r="G17"/>
  <c r="G15"/>
  <c r="G13"/>
  <c r="G11"/>
  <c r="G9"/>
  <c r="G5" i="1"/>
  <c r="I99" i="2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5"/>
  <c r="I33"/>
  <c r="I31"/>
  <c r="I100"/>
  <c r="I98"/>
  <c r="I96"/>
  <c r="I94"/>
  <c r="I92"/>
  <c r="I90"/>
  <c r="I88"/>
  <c r="I86"/>
  <c r="I84"/>
  <c r="I82"/>
  <c r="I80"/>
  <c r="I78"/>
  <c r="I76"/>
  <c r="I74"/>
  <c r="I72"/>
  <c r="I70"/>
  <c r="I68"/>
  <c r="I66"/>
  <c r="I64"/>
  <c r="I62"/>
  <c r="I60"/>
  <c r="I58"/>
  <c r="I56"/>
  <c r="I54"/>
  <c r="I52"/>
  <c r="I50"/>
  <c r="I48"/>
  <c r="I46"/>
  <c r="I44"/>
  <c r="I42"/>
  <c r="I40"/>
  <c r="I38"/>
  <c r="I36"/>
  <c r="I34"/>
  <c r="I32"/>
  <c r="I30"/>
  <c r="I28"/>
  <c r="I26"/>
  <c r="I24"/>
  <c r="I22"/>
  <c r="I20"/>
  <c r="I18"/>
  <c r="I16"/>
  <c r="I14"/>
  <c r="I12"/>
  <c r="I10"/>
  <c r="I8"/>
  <c r="I5" i="1"/>
  <c r="I29" i="2"/>
  <c r="I27"/>
  <c r="I25"/>
  <c r="I23"/>
  <c r="I21"/>
  <c r="I19"/>
  <c r="I17"/>
  <c r="I15"/>
  <c r="I13"/>
  <c r="I11"/>
  <c r="I9"/>
  <c r="E7"/>
  <c r="G7"/>
  <c r="I7"/>
  <c r="E5"/>
  <c r="G5"/>
  <c r="I5"/>
  <c r="F100"/>
  <c r="F98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32"/>
  <c r="F99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F43"/>
  <c r="F41"/>
  <c r="F39"/>
  <c r="F37"/>
  <c r="F35"/>
  <c r="F33"/>
  <c r="F31"/>
  <c r="F30"/>
  <c r="F29"/>
  <c r="F27"/>
  <c r="F25"/>
  <c r="F23"/>
  <c r="F21"/>
  <c r="F19"/>
  <c r="F17"/>
  <c r="F15"/>
  <c r="F13"/>
  <c r="F11"/>
  <c r="F9"/>
  <c r="F28"/>
  <c r="F26"/>
  <c r="F24"/>
  <c r="F22"/>
  <c r="F20"/>
  <c r="F18"/>
  <c r="F16"/>
  <c r="F14"/>
  <c r="F12"/>
  <c r="F10"/>
  <c r="F8"/>
  <c r="F5" i="1"/>
  <c r="H7" i="2"/>
  <c r="F5"/>
  <c r="H5"/>
  <c r="C5" i="3"/>
  <c r="E5"/>
  <c r="K4" i="2"/>
  <c r="K5" s="1"/>
  <c r="K4" i="1"/>
  <c r="K5" s="1"/>
  <c r="H5" i="4"/>
  <c r="M4" i="2"/>
  <c r="M5" s="1"/>
  <c r="M4" i="1"/>
  <c r="M5" s="1"/>
  <c r="L5" i="4"/>
  <c r="O4" i="2"/>
  <c r="O5" s="1"/>
  <c r="O4" i="1"/>
  <c r="O5" s="1"/>
  <c r="K7"/>
  <c r="M8"/>
  <c r="O14"/>
  <c r="B5" i="3"/>
  <c r="D5"/>
  <c r="J4" i="2"/>
  <c r="J5" s="1"/>
  <c r="J4" i="1"/>
  <c r="J5" s="1"/>
  <c r="F5" i="4"/>
  <c r="L4" i="2"/>
  <c r="L5" s="1"/>
  <c r="L4" i="1"/>
  <c r="L5" s="1"/>
  <c r="J5" i="4"/>
  <c r="N4" i="2"/>
  <c r="N5" s="1"/>
  <c r="N4" i="1"/>
  <c r="N5" s="1"/>
  <c r="J9"/>
  <c r="L8"/>
  <c r="N7"/>
  <c r="M11" i="2"/>
  <c r="J16"/>
  <c r="J18"/>
  <c r="L19"/>
  <c r="J20"/>
  <c r="L20"/>
  <c r="J21"/>
  <c r="J23"/>
  <c r="L23"/>
  <c r="J24"/>
  <c r="L24"/>
  <c r="J25"/>
  <c r="N27"/>
  <c r="N28"/>
  <c r="N29"/>
  <c r="M12"/>
  <c r="L15"/>
  <c r="K8"/>
  <c r="L9"/>
  <c r="J10"/>
  <c r="J11"/>
  <c r="L11"/>
  <c r="J12"/>
  <c r="L12"/>
  <c r="J13"/>
  <c r="L13"/>
  <c r="J14"/>
  <c r="O17"/>
  <c r="O18"/>
  <c r="K19"/>
  <c r="M20"/>
  <c r="K22"/>
  <c r="O22"/>
  <c r="M24"/>
  <c r="K26"/>
  <c r="O26"/>
  <c r="K27"/>
  <c r="M33"/>
  <c r="O36"/>
  <c r="O38"/>
  <c r="K39"/>
  <c r="O40"/>
  <c r="O42"/>
  <c r="K44"/>
  <c r="O45"/>
  <c r="K46"/>
  <c r="O46"/>
  <c r="O48"/>
  <c r="O54"/>
  <c r="O56"/>
  <c r="M58"/>
  <c r="K59"/>
  <c r="M59"/>
  <c r="K62"/>
  <c r="O62"/>
  <c r="K63"/>
  <c r="K64"/>
  <c r="K65"/>
  <c r="M66"/>
  <c r="O68"/>
  <c r="M69"/>
  <c r="K72"/>
  <c r="O75"/>
  <c r="O76"/>
  <c r="O77"/>
  <c r="O78"/>
  <c r="K79"/>
  <c r="O79"/>
  <c r="M80"/>
  <c r="K81"/>
  <c r="M81"/>
  <c r="K83"/>
  <c r="O84"/>
  <c r="O85"/>
  <c r="O86"/>
  <c r="O89"/>
  <c r="O91"/>
  <c r="K93"/>
  <c r="M93"/>
  <c r="O96"/>
  <c r="K97"/>
  <c r="M97"/>
  <c r="K98"/>
  <c r="M98"/>
  <c r="O99"/>
  <c r="O100"/>
  <c r="N30"/>
  <c r="N31"/>
  <c r="N32"/>
  <c r="L33"/>
  <c r="N34"/>
  <c r="N35"/>
  <c r="J37"/>
  <c r="J38"/>
  <c r="J40"/>
  <c r="N41"/>
  <c r="J43"/>
  <c r="N44"/>
  <c r="J47"/>
  <c r="J48"/>
  <c r="N49"/>
  <c r="N50"/>
  <c r="N51"/>
  <c r="N52"/>
  <c r="L53"/>
  <c r="J55"/>
  <c r="J56"/>
  <c r="N57"/>
  <c r="L58"/>
  <c r="L59"/>
  <c r="J60"/>
  <c r="J61"/>
  <c r="L61"/>
  <c r="L63"/>
  <c r="L64"/>
  <c r="L65"/>
  <c r="L66"/>
  <c r="N67"/>
  <c r="J69"/>
  <c r="L69"/>
  <c r="J70"/>
  <c r="J71"/>
  <c r="N72"/>
  <c r="N73"/>
  <c r="N74"/>
  <c r="J76"/>
  <c r="J78"/>
  <c r="L80"/>
  <c r="L81"/>
  <c r="J82"/>
  <c r="N83"/>
  <c r="J85"/>
  <c r="J87"/>
  <c r="J88"/>
  <c r="L88"/>
  <c r="J89"/>
  <c r="L90"/>
  <c r="J92"/>
  <c r="L93"/>
  <c r="L94"/>
  <c r="N95"/>
  <c r="L97"/>
  <c r="L98"/>
  <c r="J99"/>
  <c r="J100" l="1"/>
  <c r="J96"/>
  <c r="J95"/>
  <c r="J94"/>
  <c r="N92"/>
  <c r="J91"/>
  <c r="J90"/>
  <c r="N87"/>
  <c r="J86"/>
  <c r="J84"/>
  <c r="N82"/>
  <c r="J80"/>
  <c r="J77"/>
  <c r="J75"/>
  <c r="J74"/>
  <c r="J73"/>
  <c r="N71"/>
  <c r="N70"/>
  <c r="J68"/>
  <c r="J67"/>
  <c r="J66"/>
  <c r="N60"/>
  <c r="J58"/>
  <c r="J57"/>
  <c r="N55"/>
  <c r="J54"/>
  <c r="J53"/>
  <c r="J52"/>
  <c r="J51"/>
  <c r="J50"/>
  <c r="J49"/>
  <c r="N47"/>
  <c r="J45"/>
  <c r="N43"/>
  <c r="J42"/>
  <c r="J41"/>
  <c r="N39"/>
  <c r="N37"/>
  <c r="J36"/>
  <c r="J35"/>
  <c r="J34"/>
  <c r="J33"/>
  <c r="J32"/>
  <c r="J31"/>
  <c r="J30"/>
  <c r="M94"/>
  <c r="M90"/>
  <c r="M88"/>
  <c r="M65"/>
  <c r="M64"/>
  <c r="M63"/>
  <c r="M61"/>
  <c r="M53"/>
  <c r="M23"/>
  <c r="M19"/>
  <c r="M15"/>
  <c r="N10"/>
  <c r="J17"/>
  <c r="M13"/>
  <c r="M9"/>
  <c r="J29"/>
  <c r="J28"/>
  <c r="N25"/>
  <c r="N21"/>
  <c r="N16"/>
  <c r="J15"/>
  <c r="N7"/>
  <c r="J9"/>
  <c r="M8"/>
  <c r="L8"/>
  <c r="O14"/>
  <c r="K7"/>
</calcChain>
</file>

<file path=xl/sharedStrings.xml><?xml version="1.0" encoding="utf-8"?>
<sst xmlns="http://schemas.openxmlformats.org/spreadsheetml/2006/main" count="667" uniqueCount="132">
  <si>
    <t>ATTENDANCE UPTO SEPTEMBER 2017</t>
  </si>
  <si>
    <t>TYBCOM C</t>
  </si>
  <si>
    <t>CSA</t>
  </si>
  <si>
    <t>CSA PRACT</t>
  </si>
  <si>
    <t>HBW</t>
  </si>
  <si>
    <t>EXP</t>
  </si>
  <si>
    <t>PT</t>
  </si>
  <si>
    <t>PS</t>
  </si>
  <si>
    <t>SM</t>
  </si>
  <si>
    <t>DG</t>
  </si>
  <si>
    <t>ROLL NO.</t>
  </si>
  <si>
    <t>SUBJECT</t>
  </si>
  <si>
    <t>ACC5</t>
  </si>
  <si>
    <t>ACC6</t>
  </si>
  <si>
    <t>ACC7</t>
  </si>
  <si>
    <t>BECO3</t>
  </si>
  <si>
    <t>MHRM</t>
  </si>
  <si>
    <t>MR</t>
  </si>
  <si>
    <t>DIT</t>
  </si>
  <si>
    <t>PROFESSOR</t>
  </si>
  <si>
    <t>KM2</t>
  </si>
  <si>
    <t>JB</t>
  </si>
  <si>
    <t>RG</t>
  </si>
  <si>
    <t>GT</t>
  </si>
  <si>
    <t>CB</t>
  </si>
  <si>
    <t>HB</t>
  </si>
  <si>
    <t>SA</t>
  </si>
  <si>
    <t>NO. OF LECTURES TAKEN</t>
  </si>
  <si>
    <t>PERMITTED ABSENCE</t>
  </si>
  <si>
    <t>NAME OF THE STUDENT</t>
  </si>
  <si>
    <t>SUB1</t>
  </si>
  <si>
    <t>SUB2</t>
  </si>
  <si>
    <t>NO. OF LECTURES ABSENT</t>
  </si>
  <si>
    <t>ALLOYNA ALBERT DIAS</t>
  </si>
  <si>
    <t>PHBW</t>
  </si>
  <si>
    <t>ALMEIDA RUTH SAMANTHA STEPHEN</t>
  </si>
  <si>
    <t>PERCENTAGE OF LECTURES ABSENT</t>
  </si>
  <si>
    <t>ALPHONSO IAN EARL EDWARD</t>
  </si>
  <si>
    <t>ANDREA GABRIELLA JASWANTH KUMAR</t>
  </si>
  <si>
    <t>BANDEKAR CHINMAY SUNIL</t>
  </si>
  <si>
    <t>BHALEKAR NIRMITI PRADEEP</t>
  </si>
  <si>
    <t>BHURUK PRATIK SUBHASH</t>
  </si>
  <si>
    <t>CARDOZA RACHAEL REBECCA ROBERT</t>
  </si>
  <si>
    <t>EM</t>
  </si>
  <si>
    <t>CHAUDHARI NILAKSHI MANGESH</t>
  </si>
  <si>
    <t>MENDONCA CLERITA CLIFFORD</t>
  </si>
  <si>
    <t>CORREA KEEGAN ANTHONY</t>
  </si>
  <si>
    <t>COUTINHO SANIKA CARMELO</t>
  </si>
  <si>
    <t>D SOUZA MIKAEL SAVIO PAUL MELWYN</t>
  </si>
  <si>
    <t>DARIPELLY SRIKANT RAMULU</t>
  </si>
  <si>
    <t>DCOSTA JANESIA VINCENT</t>
  </si>
  <si>
    <t>DIAS SHANE SAVIO HILDA</t>
  </si>
  <si>
    <t>DMELLO SWEENEL KIRIJ</t>
  </si>
  <si>
    <t>DSA NIKITA NELSON</t>
  </si>
  <si>
    <t>DSOUZA AGNES CEDRIC</t>
  </si>
  <si>
    <t>D'SOUZA CHELSEA BLOOMY CHARLES</t>
  </si>
  <si>
    <t>DSOUZA JESSICA JANE BRIAN</t>
  </si>
  <si>
    <t>DSOUZA LORETTA LUIS</t>
  </si>
  <si>
    <t>DSOUZA MISHIKA JOSEPH</t>
  </si>
  <si>
    <t>DSOUZA RHEA MELROY</t>
  </si>
  <si>
    <t>DSOUZA SHAWN THOMAS</t>
  </si>
  <si>
    <t>DSOUZA THERESA NOEL</t>
  </si>
  <si>
    <t>DUBEY SHUBHAM RAKESH</t>
  </si>
  <si>
    <t>ERANGLE STEFFY SIMON</t>
  </si>
  <si>
    <t>FERNANDES CHRISLEY CYRL</t>
  </si>
  <si>
    <t>FERNANDES JELSON JOHN</t>
  </si>
  <si>
    <t>FERNANDES ROCHELLE JOSEPH</t>
  </si>
  <si>
    <t>FERNANDES STEFFY ARTHUR</t>
  </si>
  <si>
    <t>FERREIRA ANKITA ADLE</t>
  </si>
  <si>
    <t>FREESE KURT KARL</t>
  </si>
  <si>
    <t>GAMA AARON GARRY</t>
  </si>
  <si>
    <t>GIBSON DIONNE KATHLEEN DENOR</t>
  </si>
  <si>
    <t>GONSALVES CHANTELLE FLEURETTE KEITH</t>
  </si>
  <si>
    <t>GOURIA VELANI REGIENALD</t>
  </si>
  <si>
    <t>HENDRICKS NILFA NILAS</t>
  </si>
  <si>
    <t>HENRIQUES VENCIA LLOYD</t>
  </si>
  <si>
    <t>JOHN CHRISTABEL SPENCER</t>
  </si>
  <si>
    <t>KANOJIA JYOTI RAMSHANKAR</t>
  </si>
  <si>
    <t>KEVIN KURIAKOSE DEVASIA</t>
  </si>
  <si>
    <t>KOLAMBKAR SAHIL DEEPAK</t>
  </si>
  <si>
    <t>LASRADO JOSSTON ZEON JOHNSON</t>
  </si>
  <si>
    <t>LEWIS VENISHA GILBERT</t>
  </si>
  <si>
    <t>LOBO JOY RAYMON</t>
  </si>
  <si>
    <t>MANE DARSHAN SHRIRAM</t>
  </si>
  <si>
    <t>MASCARENHAS ANAIDA ALEXINO</t>
  </si>
  <si>
    <t>MASCARENHAS RHEAN SAVIO RONALD</t>
  </si>
  <si>
    <t>MEHTA PRIYANKA VIPUL</t>
  </si>
  <si>
    <t>MENDONCA CHRISTOPHER SAVIO</t>
  </si>
  <si>
    <t>MERGA MAHESH SAMUEL</t>
  </si>
  <si>
    <t>MIRANDA VALENCIA PETER</t>
  </si>
  <si>
    <t>MONIS ELISHA EDWARD</t>
  </si>
  <si>
    <t>TYBCOM A</t>
  </si>
  <si>
    <t>NAG SAGANIKA SHANTANU</t>
  </si>
  <si>
    <t>NAIR SRILAKSHMI ANIL</t>
  </si>
  <si>
    <t>NETTO MALAIKA ROCKY</t>
  </si>
  <si>
    <t>NIKHIL JOSE MATHEW</t>
  </si>
  <si>
    <t>OMLE DHARMESH HARISHCHANDRA</t>
  </si>
  <si>
    <t>PANDEY APARNA VIJAY</t>
  </si>
  <si>
    <t>PATTATH SILVIYA JAMES</t>
  </si>
  <si>
    <t>PAYRA ROHAN JOHN</t>
  </si>
  <si>
    <t>PEREIRA JOE HILLARY</t>
  </si>
  <si>
    <t/>
  </si>
  <si>
    <t>PEREIRA REX CHESTER</t>
  </si>
  <si>
    <t>PICARDO NOELLA PETER</t>
  </si>
  <si>
    <t>PINTO JANICIA JOSEPH</t>
  </si>
  <si>
    <t>PINTO LEVIS GEORGE</t>
  </si>
  <si>
    <t>PISHARODY RESHMA DEVADAS</t>
  </si>
  <si>
    <t>PRISTY ANN PAULSON</t>
  </si>
  <si>
    <t>QUADROS ALDEN DENVER ALERIO</t>
  </si>
  <si>
    <t>RACHAL JIMMY SATREA</t>
  </si>
  <si>
    <t>REBELLO TELFA MISCHELLE PAUL</t>
  </si>
  <si>
    <t>RHEA JOLY</t>
  </si>
  <si>
    <t>RODRIGUES LARISA ALEX</t>
  </si>
  <si>
    <t>RODRIGUES MELISSA MICHEAL</t>
  </si>
  <si>
    <t>RODRIGUES REDALIA RAYNOLD</t>
  </si>
  <si>
    <t>ROSARIO BRENELL CHRISTOPHER</t>
  </si>
  <si>
    <t>SALIAN NITISHKUMAR KRISHNA</t>
  </si>
  <si>
    <t>SEQUEIRA AMANDA ALFRED</t>
  </si>
  <si>
    <t>SEQUEIRA RYAN ANTHONY</t>
  </si>
  <si>
    <t>SERRAO ROSHAN AUGUSTINE LIGOURY</t>
  </si>
  <si>
    <t>SHAIKH TANIYA SHAFI AHMED</t>
  </si>
  <si>
    <t>SHET MANALI MANGESH</t>
  </si>
  <si>
    <t>SHETTY SHWETA SHIVANNA</t>
  </si>
  <si>
    <t>SIMOES JOLANDA BLANCHE JOHN</t>
  </si>
  <si>
    <t>SOUVIK BOSE</t>
  </si>
  <si>
    <t>TAURO FIONA RUDOLF</t>
  </si>
  <si>
    <t>TRESSA THOMAS</t>
  </si>
  <si>
    <t>VAZ MELITA MICHAEL</t>
  </si>
  <si>
    <t>WALA JINAL CHIMANLAL</t>
  </si>
  <si>
    <t>DSOUZA RENITA FELIX</t>
  </si>
  <si>
    <t>MOHD SALMAN MOHD RAFIQUE</t>
  </si>
  <si>
    <t xml:space="preserve">HENRIQUES LOYVAIN LLOYD 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</si>
</sst>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b/>
      <sz val="18"/>
      <color rgb="FF000000"/>
      <name val="Black Ops One"/>
    </font>
    <font>
      <b/>
      <sz val="14"/>
      <name val="Arial"/>
    </font>
    <font>
      <b/>
      <sz val="14"/>
      <color rgb="FF000000"/>
      <name val="Arial"/>
    </font>
    <font>
      <sz val="10"/>
      <name val="Arial"/>
    </font>
    <font>
      <sz val="14"/>
      <name val="Arial"/>
    </font>
    <font>
      <sz val="14"/>
      <color rgb="FFFFFF00"/>
      <name val="Arial"/>
    </font>
    <font>
      <sz val="14"/>
      <color rgb="FF000000"/>
      <name val="Arial"/>
    </font>
    <font>
      <sz val="10"/>
      <name val="Arial"/>
    </font>
    <font>
      <sz val="12"/>
      <color rgb="FFFFFF00"/>
      <name val="Arial"/>
    </font>
    <font>
      <sz val="11"/>
      <color rgb="FF000000"/>
      <name val="Calibri"/>
    </font>
    <font>
      <sz val="11"/>
      <color rgb="FF000000"/>
      <name val="Inconsolata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CE8B2"/>
        <bgColor rgb="FFFCE8B2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3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9" fontId="7" fillId="10" borderId="10" xfId="0" applyNumberFormat="1" applyFont="1" applyFill="1" applyBorder="1" applyAlignment="1">
      <alignment horizontal="center"/>
    </xf>
    <xf numFmtId="9" fontId="7" fillId="10" borderId="1" xfId="0" applyNumberFormat="1" applyFont="1" applyFill="1" applyBorder="1" applyAlignment="1">
      <alignment horizontal="center"/>
    </xf>
    <xf numFmtId="9" fontId="7" fillId="10" borderId="6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textRotation="45"/>
    </xf>
    <xf numFmtId="0" fontId="3" fillId="3" borderId="0" xfId="0" applyFont="1" applyFill="1" applyAlignment="1">
      <alignment horizontal="center" textRotation="45"/>
    </xf>
    <xf numFmtId="0" fontId="3" fillId="3" borderId="0" xfId="0" applyFont="1" applyFill="1" applyAlignment="1">
      <alignment horizontal="center" textRotation="45"/>
    </xf>
    <xf numFmtId="0" fontId="3" fillId="3" borderId="6" xfId="0" applyFont="1" applyFill="1" applyBorder="1" applyAlignment="1">
      <alignment horizontal="center" textRotation="45"/>
    </xf>
    <xf numFmtId="0" fontId="3" fillId="3" borderId="6" xfId="0" applyFont="1" applyFill="1" applyBorder="1" applyAlignment="1">
      <alignment horizontal="center" textRotation="45"/>
    </xf>
    <xf numFmtId="0" fontId="3" fillId="3" borderId="12" xfId="0" applyFont="1" applyFill="1" applyBorder="1" applyAlignment="1">
      <alignment horizontal="center" textRotation="45"/>
    </xf>
    <xf numFmtId="0" fontId="8" fillId="4" borderId="10" xfId="0" applyFont="1" applyFill="1" applyBorder="1" applyAlignment="1"/>
    <xf numFmtId="0" fontId="8" fillId="4" borderId="10" xfId="0" applyFont="1" applyFill="1" applyBorder="1" applyAlignment="1"/>
    <xf numFmtId="0" fontId="3" fillId="4" borderId="10" xfId="0" applyFont="1" applyFill="1" applyBorder="1" applyAlignment="1">
      <alignment horizontal="center" wrapText="1"/>
    </xf>
    <xf numFmtId="0" fontId="8" fillId="5" borderId="10" xfId="0" applyFont="1" applyFill="1" applyBorder="1" applyAlignment="1"/>
    <xf numFmtId="0" fontId="5" fillId="5" borderId="10" xfId="0" applyFont="1" applyFill="1" applyBorder="1" applyAlignment="1">
      <alignment horizontal="center"/>
    </xf>
    <xf numFmtId="0" fontId="8" fillId="6" borderId="10" xfId="0" applyFont="1" applyFill="1" applyBorder="1" applyAlignment="1"/>
    <xf numFmtId="0" fontId="3" fillId="6" borderId="10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 wrapText="1"/>
    </xf>
    <xf numFmtId="0" fontId="8" fillId="0" borderId="13" xfId="0" applyFont="1" applyBorder="1" applyAlignment="1"/>
    <xf numFmtId="0" fontId="9" fillId="7" borderId="10" xfId="0" applyFont="1" applyFill="1" applyBorder="1" applyAlignment="1">
      <alignment horizontal="center" wrapText="1"/>
    </xf>
    <xf numFmtId="0" fontId="10" fillId="8" borderId="14" xfId="0" applyFont="1" applyFill="1" applyBorder="1" applyAlignment="1"/>
    <xf numFmtId="0" fontId="10" fillId="8" borderId="0" xfId="0" applyFont="1" applyFill="1" applyAlignment="1"/>
    <xf numFmtId="0" fontId="11" fillId="10" borderId="0" xfId="0" applyFont="1" applyFill="1"/>
    <xf numFmtId="0" fontId="4" fillId="0" borderId="0" xfId="0" applyFont="1" applyAlignment="1"/>
    <xf numFmtId="0" fontId="10" fillId="0" borderId="0" xfId="0" applyFont="1" applyAlignment="1"/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10" borderId="0" xfId="0" applyFont="1" applyFill="1"/>
    <xf numFmtId="0" fontId="4" fillId="0" borderId="0" xfId="0" applyFont="1"/>
    <xf numFmtId="0" fontId="2" fillId="0" borderId="7" xfId="0" applyFont="1" applyBorder="1" applyAlignment="1">
      <alignment textRotation="60"/>
    </xf>
    <xf numFmtId="0" fontId="4" fillId="0" borderId="2" xfId="0" applyFont="1" applyBorder="1"/>
    <xf numFmtId="0" fontId="1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6" fillId="7" borderId="8" xfId="0" applyFont="1" applyFill="1" applyBorder="1" applyAlignment="1">
      <alignment horizontal="center" wrapText="1"/>
    </xf>
    <xf numFmtId="0" fontId="4" fillId="0" borderId="9" xfId="0" applyFont="1" applyBorder="1"/>
    <xf numFmtId="0" fontId="4" fillId="0" borderId="10" xfId="0" applyFont="1" applyBorder="1"/>
    <xf numFmtId="0" fontId="2" fillId="0" borderId="2" xfId="0" applyFont="1" applyBorder="1" applyAlignment="1">
      <alignment textRotation="60"/>
    </xf>
    <xf numFmtId="0" fontId="4" fillId="0" borderId="3" xfId="0" applyFont="1" applyBorder="1"/>
    <xf numFmtId="0" fontId="2" fillId="0" borderId="7" xfId="0" applyFont="1" applyBorder="1" applyAlignment="1">
      <alignment textRotation="45"/>
    </xf>
    <xf numFmtId="0" fontId="2" fillId="0" borderId="11" xfId="0" applyFont="1" applyBorder="1" applyAlignment="1">
      <alignment textRotation="45"/>
    </xf>
    <xf numFmtId="0" fontId="4" fillId="0" borderId="13" xfId="0" applyFont="1" applyBorder="1"/>
  </cellXfs>
  <cellStyles count="1">
    <cellStyle name="Normal" xfId="0" builtinId="0"/>
  </cellStyles>
  <dxfs count="2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50"/>
  <sheetViews>
    <sheetView tabSelected="1" topLeftCell="E1" workbookViewId="0">
      <pane ySplit="6" topLeftCell="A88" activePane="bottomLeft" state="frozen"/>
      <selection pane="bottomLeft" activeCell="O100" sqref="O100"/>
    </sheetView>
  </sheetViews>
  <sheetFormatPr defaultColWidth="14.44140625" defaultRowHeight="15.75" customHeight="1"/>
  <cols>
    <col min="1" max="1" width="14.109375" customWidth="1"/>
    <col min="2" max="2" width="38.6640625" customWidth="1"/>
    <col min="3" max="3" width="8.109375" customWidth="1"/>
    <col min="4" max="4" width="9" customWidth="1"/>
    <col min="5" max="15" width="11.5546875" customWidth="1"/>
  </cols>
  <sheetData>
    <row r="1" spans="1:15" ht="22.8">
      <c r="A1" s="67" t="str">
        <f ca="1">CONCATENATE("Attendance Upto ",TEXT(DATE(2017,MONTH(NOW())-1,1),"mmmm")," 2018")</f>
        <v>Attendance Upto January 2018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74.400000000000006">
      <c r="A2" s="65" t="s">
        <v>1</v>
      </c>
      <c r="B2" s="16" t="s">
        <v>11</v>
      </c>
      <c r="C2" s="17"/>
      <c r="D2" s="17"/>
      <c r="E2" s="2" t="s">
        <v>12</v>
      </c>
      <c r="F2" s="2" t="s">
        <v>13</v>
      </c>
      <c r="G2" s="2" t="s">
        <v>14</v>
      </c>
      <c r="H2" s="2" t="s">
        <v>15</v>
      </c>
      <c r="I2" s="3" t="s">
        <v>16</v>
      </c>
      <c r="J2" s="3" t="s">
        <v>17</v>
      </c>
      <c r="K2" s="3" t="s">
        <v>18</v>
      </c>
      <c r="L2" s="2" t="s">
        <v>2</v>
      </c>
      <c r="M2" s="2" t="s">
        <v>3</v>
      </c>
      <c r="N2" s="2" t="s">
        <v>4</v>
      </c>
      <c r="O2" s="3" t="s">
        <v>5</v>
      </c>
    </row>
    <row r="3" spans="1:15" ht="17.399999999999999">
      <c r="A3" s="66"/>
      <c r="B3" s="18" t="s">
        <v>19</v>
      </c>
      <c r="C3" s="19"/>
      <c r="D3" s="19"/>
      <c r="E3" s="18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22</v>
      </c>
      <c r="L3" s="4" t="s">
        <v>26</v>
      </c>
      <c r="M3" s="4" t="s">
        <v>7</v>
      </c>
      <c r="N3" s="4" t="s">
        <v>8</v>
      </c>
      <c r="O3" s="4" t="s">
        <v>9</v>
      </c>
    </row>
    <row r="4" spans="1:15" ht="17.399999999999999">
      <c r="A4" s="66"/>
      <c r="B4" s="20" t="s">
        <v>27</v>
      </c>
      <c r="C4" s="21"/>
      <c r="D4" s="21"/>
      <c r="E4" s="22" t="str">
        <f ca="1">IFERROR(__xludf.DUMMYFUNCTION("IMPORTRANGE(""1Seb5WEOT5v6gJn0g8hdgUP7v5yl1tjkEcYOupDZKwNU"",""SEM2!N4"")"),"17")</f>
        <v>17</v>
      </c>
      <c r="F4" s="22" t="str">
        <f ca="1">IFERROR(__xludf.DUMMYFUNCTION("IMPORTRANGE(""1DjEAuvqwrhm06emuz64cvdc7rNxbUmD2WX5HJJKdJhE"",""SEM2!q4"")"),"21")</f>
        <v>21</v>
      </c>
      <c r="G4" s="22" t="str">
        <f ca="1">IFERROR(__xludf.DUMMYFUNCTION("ImportRange(""1Xbm7sCPfkN3yOIGWW4K9uZumncFcOjHWBhP_FCi_Aho"",""sem2!N4"")"),"11")</f>
        <v>11</v>
      </c>
      <c r="H4" s="5" t="str">
        <f ca="1">IFERROR(__xludf.DUMMYFUNCTION("ImportRange(""141av8lTEAjXZkp2glcC8ekZQIbauZnowoBDw9TbB94Y"",""sem2!H4"")"),"12")</f>
        <v>12</v>
      </c>
      <c r="I4" s="5" t="str">
        <f ca="1">IFERROR(__xludf.DUMMYFUNCTION("IMPORTRANGE(""1KPLZIBYklGObEyIT9uJGPG99oosNhq5fUjKx7WRx_Xk"",""SEM2!K4"")"),"12")</f>
        <v>12</v>
      </c>
      <c r="J4" s="5" t="str">
        <f ca="1">OPT!B4</f>
        <v>11</v>
      </c>
      <c r="K4" s="5" t="str">
        <f ca="1">OPT!D4</f>
        <v>11</v>
      </c>
      <c r="L4" s="5" t="str">
        <f ca="1">OPT!F4</f>
        <v>18</v>
      </c>
      <c r="M4" s="5" t="str">
        <f ca="1">OPT!H4</f>
        <v>4</v>
      </c>
      <c r="N4" s="5" t="str">
        <f ca="1">OPT!J4</f>
        <v>12</v>
      </c>
      <c r="O4" s="5" t="str">
        <f ca="1">OPT!L4</f>
        <v>16</v>
      </c>
    </row>
    <row r="5" spans="1:15" ht="17.399999999999999">
      <c r="A5" s="66"/>
      <c r="B5" s="23" t="s">
        <v>28</v>
      </c>
      <c r="C5" s="24"/>
      <c r="D5" s="24"/>
      <c r="E5" s="8">
        <f t="shared" ref="E5:O5" ca="1" si="0">FLOOR(E4/4,1)</f>
        <v>4</v>
      </c>
      <c r="F5" s="8">
        <f t="shared" ca="1" si="0"/>
        <v>5</v>
      </c>
      <c r="G5" s="8">
        <f t="shared" ca="1" si="0"/>
        <v>2</v>
      </c>
      <c r="H5" s="9">
        <f t="shared" ca="1" si="0"/>
        <v>3</v>
      </c>
      <c r="I5" s="9">
        <f t="shared" ca="1" si="0"/>
        <v>3</v>
      </c>
      <c r="J5" s="9">
        <f t="shared" ca="1" si="0"/>
        <v>2</v>
      </c>
      <c r="K5" s="9">
        <f t="shared" ca="1" si="0"/>
        <v>2</v>
      </c>
      <c r="L5" s="7">
        <f t="shared" ca="1" si="0"/>
        <v>4</v>
      </c>
      <c r="M5" s="8">
        <f t="shared" ca="1" si="0"/>
        <v>1</v>
      </c>
      <c r="N5" s="9">
        <f t="shared" ca="1" si="0"/>
        <v>3</v>
      </c>
      <c r="O5" s="9">
        <f t="shared" ca="1" si="0"/>
        <v>4</v>
      </c>
    </row>
    <row r="6" spans="1:15" ht="17.399999999999999">
      <c r="A6" s="25" t="s">
        <v>10</v>
      </c>
      <c r="B6" s="26" t="s">
        <v>29</v>
      </c>
      <c r="C6" s="27" t="s">
        <v>30</v>
      </c>
      <c r="D6" s="27" t="s">
        <v>31</v>
      </c>
      <c r="E6" s="70" t="s">
        <v>32</v>
      </c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ht="17.399999999999999">
      <c r="A7" s="28">
        <v>2601</v>
      </c>
      <c r="B7" s="29" t="s">
        <v>33</v>
      </c>
      <c r="C7" s="29" t="s">
        <v>18</v>
      </c>
      <c r="D7" s="29" t="s">
        <v>34</v>
      </c>
      <c r="E7" s="30" t="str">
        <f ca="1">IFERROR(__xludf.DUMMYFUNCTION("IMPORTRANGE(""1Seb5WEOT5v6gJn0g8hdgUP7v5yl1tjkEcYOupDZKwNU"",""SEM2!N6:N120"")"),"8")</f>
        <v>8</v>
      </c>
      <c r="F7" s="30" t="str">
        <f ca="1">IFERROR(__xludf.DUMMYFUNCTION("IMPORTRANGE(""1DjEAuvqwrhm06emuz64cvdc7rNxbUmD2WX5HJJKdJhE"",""SEM2!q6:q120"")"),"13")</f>
        <v>13</v>
      </c>
      <c r="G7" s="30" t="str">
        <f ca="1">IFERROR(__xludf.DUMMYFUNCTION("ImportRange(""1Xbm7sCPfkN3yOIGWW4K9uZumncFcOjHWBhP_FCi_Aho"",""sem2!N6:N120"")"),"10")</f>
        <v>10</v>
      </c>
      <c r="H7" s="31" t="str">
        <f ca="1">IFERROR(__xludf.DUMMYFUNCTION("ImportRange(""141av8lTEAjXZkp2glcC8ekZQIbauZnowoBDw9TbB94Y"",""sem2!H6:H110"")"),"10")</f>
        <v>10</v>
      </c>
      <c r="I7" s="31" t="str">
        <f ca="1">IFERROR(__xludf.DUMMYFUNCTION("IMPORTRANGE(""1KPLZIBYklGObEyIT9uJGPG99oosNhq5fUjKx7WRx_Xk"",""SEM2!K6:K120"")"),"8")</f>
        <v>8</v>
      </c>
      <c r="J7" s="13" t="str">
        <f>IF(C7="MR",VLOOKUP(A7,OPT!A$1:B$100,2),"")</f>
        <v/>
      </c>
      <c r="K7" s="32" t="str">
        <f ca="1">IF(C7="DIT",VLOOKUP(A7,OPT!C$1:D$80,2),"")</f>
        <v>6</v>
      </c>
      <c r="L7" s="33" t="str">
        <f>IF(D7="CSA",VLOOKUP(A7,OPT!E$1:F$80,2),"")</f>
        <v/>
      </c>
      <c r="M7" s="33" t="str">
        <f>IF(D7="CSA",VLOOKUP(A7,OPT!G$1:H$80,2),"")</f>
        <v/>
      </c>
      <c r="N7" s="34" t="str">
        <f ca="1">IF(D7="PHBW",VLOOKUP(A7,OPT!I$1:J$80,2),"")</f>
        <v>7</v>
      </c>
      <c r="O7" s="33" t="str">
        <f>IF(D7="EM",VLOOKUP(A7,OPT!K$1:L$80,2),"")</f>
        <v/>
      </c>
    </row>
    <row r="8" spans="1:15" ht="17.399999999999999">
      <c r="A8" s="28">
        <v>2602</v>
      </c>
      <c r="B8" s="29" t="s">
        <v>35</v>
      </c>
      <c r="C8" s="29" t="s">
        <v>18</v>
      </c>
      <c r="D8" s="29" t="s">
        <v>2</v>
      </c>
      <c r="E8" s="32">
        <v>4</v>
      </c>
      <c r="F8" s="32">
        <v>7</v>
      </c>
      <c r="G8" s="32">
        <v>5</v>
      </c>
      <c r="H8" s="32">
        <v>6</v>
      </c>
      <c r="I8" s="32">
        <v>4</v>
      </c>
      <c r="J8" s="13" t="str">
        <f>IF(C8="MR",VLOOKUP(A8,OPT!A$1:B$100,2),"")</f>
        <v/>
      </c>
      <c r="K8" s="32">
        <f>IF(C8="DIT",VLOOKUP(A8,OPT!C$1:D$80,2),"")</f>
        <v>6</v>
      </c>
      <c r="L8" s="33" t="str">
        <f ca="1">IF(D8="CSA",VLOOKUP(A8,OPT!E$1:F$80,2),"")</f>
        <v>5</v>
      </c>
      <c r="M8" s="33" t="str">
        <f ca="1">IF(D8="CSA",VLOOKUP(A8,OPT!G$1:H$80,2),"")</f>
        <v>1</v>
      </c>
      <c r="N8" s="34" t="str">
        <f>IF(D8="PHBW",VLOOKUP(A8,OPT!I$1:J$80,2),"")</f>
        <v/>
      </c>
      <c r="O8" s="33" t="str">
        <f>IF(D8="EM",VLOOKUP(A8,OPT!K$1:L$80,2),"")</f>
        <v/>
      </c>
    </row>
    <row r="9" spans="1:15" ht="17.399999999999999">
      <c r="A9" s="28">
        <v>2603</v>
      </c>
      <c r="B9" s="29" t="s">
        <v>37</v>
      </c>
      <c r="C9" s="29" t="s">
        <v>17</v>
      </c>
      <c r="D9" s="29" t="s">
        <v>2</v>
      </c>
      <c r="E9" s="32">
        <v>9</v>
      </c>
      <c r="F9" s="32">
        <v>10</v>
      </c>
      <c r="G9" s="32">
        <v>7</v>
      </c>
      <c r="H9" s="32">
        <v>7</v>
      </c>
      <c r="I9" s="32">
        <v>5</v>
      </c>
      <c r="J9" s="13" t="str">
        <f ca="1">IF(C9="MR",VLOOKUP(A9,OPT!A$1:B$100,2),"")</f>
        <v>7</v>
      </c>
      <c r="K9" s="32" t="str">
        <f>IF(C9="DIT",VLOOKUP(A9,OPT!C$1:D$80,2),"")</f>
        <v/>
      </c>
      <c r="L9" s="33">
        <f>IF(D9="CSA",VLOOKUP(A9,OPT!E$1:F$80,2),"")</f>
        <v>6</v>
      </c>
      <c r="M9" s="33">
        <f>IF(D9="CSA",VLOOKUP(A9,OPT!G$1:H$80,2),"")</f>
        <v>2</v>
      </c>
      <c r="N9" s="34" t="str">
        <f>IF(D9="PHBW",VLOOKUP(A9,OPT!I$1:J$80,2),"")</f>
        <v/>
      </c>
      <c r="O9" s="33" t="str">
        <f>IF(D9="EM",VLOOKUP(A9,OPT!K$1:L$80,2),"")</f>
        <v/>
      </c>
    </row>
    <row r="10" spans="1:15" ht="17.399999999999999">
      <c r="A10" s="28">
        <v>2604</v>
      </c>
      <c r="B10" s="29" t="s">
        <v>38</v>
      </c>
      <c r="C10" s="29" t="s">
        <v>17</v>
      </c>
      <c r="D10" s="29" t="s">
        <v>34</v>
      </c>
      <c r="E10" s="32">
        <v>8</v>
      </c>
      <c r="F10" s="32">
        <v>8</v>
      </c>
      <c r="G10" s="32">
        <v>5</v>
      </c>
      <c r="H10" s="32">
        <v>7</v>
      </c>
      <c r="I10" s="32">
        <v>2</v>
      </c>
      <c r="J10" s="13">
        <f>IF(C10="MR",VLOOKUP(A10,OPT!A$1:B$100,2),"")</f>
        <v>4</v>
      </c>
      <c r="K10" s="32" t="str">
        <f>IF(C10="DIT",VLOOKUP(A10,OPT!C$1:D$80,2),"")</f>
        <v/>
      </c>
      <c r="L10" s="33" t="str">
        <f>IF(D10="CSA",VLOOKUP(A10,OPT!E$1:F$80,2),"")</f>
        <v/>
      </c>
      <c r="M10" s="33" t="str">
        <f>IF(D10="CSA",VLOOKUP(A10,OPT!G$1:H$80,2),"")</f>
        <v/>
      </c>
      <c r="N10" s="34">
        <f>IF(D10="PHBW",VLOOKUP(A10,OPT!I$1:J$80,2),"")</f>
        <v>5</v>
      </c>
      <c r="O10" s="33" t="str">
        <f>IF(D10="EM",VLOOKUP(A10,OPT!K$1:L$80,2),"")</f>
        <v/>
      </c>
    </row>
    <row r="11" spans="1:15" ht="17.399999999999999">
      <c r="A11" s="28">
        <v>2605</v>
      </c>
      <c r="B11" s="29" t="s">
        <v>39</v>
      </c>
      <c r="C11" s="29" t="s">
        <v>17</v>
      </c>
      <c r="D11" s="29" t="s">
        <v>2</v>
      </c>
      <c r="E11" s="32">
        <v>2</v>
      </c>
      <c r="F11" s="32">
        <v>2</v>
      </c>
      <c r="G11" s="32">
        <v>3</v>
      </c>
      <c r="H11" s="32">
        <v>6</v>
      </c>
      <c r="I11" s="32">
        <v>3</v>
      </c>
      <c r="J11" s="13">
        <f>IF(C11="MR",VLOOKUP(A11,OPT!A$1:B$100,2),"")</f>
        <v>4</v>
      </c>
      <c r="K11" s="32" t="str">
        <f>IF(C11="DIT",VLOOKUP(A11,OPT!C$1:D$80,2),"")</f>
        <v/>
      </c>
      <c r="L11" s="33">
        <f>IF(D11="CSA",VLOOKUP(A11,OPT!E$1:F$80,2),"")</f>
        <v>3</v>
      </c>
      <c r="M11" s="33">
        <f>IF(D11="CSA",VLOOKUP(A11,OPT!G$1:H$80,2),"")</f>
        <v>0</v>
      </c>
      <c r="N11" s="34" t="str">
        <f>IF(D11="PHBW",VLOOKUP(A11,OPT!I$1:J$80,2),"")</f>
        <v/>
      </c>
      <c r="O11" s="33" t="str">
        <f>IF(D11="EM",VLOOKUP(A11,OPT!K$1:L$80,2),"")</f>
        <v/>
      </c>
    </row>
    <row r="12" spans="1:15" ht="17.399999999999999">
      <c r="A12" s="28">
        <v>2606</v>
      </c>
      <c r="B12" s="29" t="s">
        <v>40</v>
      </c>
      <c r="C12" s="29" t="s">
        <v>17</v>
      </c>
      <c r="D12" s="29" t="s">
        <v>2</v>
      </c>
      <c r="E12" s="32">
        <v>3</v>
      </c>
      <c r="F12" s="32">
        <v>6</v>
      </c>
      <c r="G12" s="32">
        <v>7</v>
      </c>
      <c r="H12" s="32">
        <v>8</v>
      </c>
      <c r="I12" s="32">
        <v>4</v>
      </c>
      <c r="J12" s="13">
        <f>IF(C12="MR",VLOOKUP(A12,OPT!A$1:B$100,2),"")</f>
        <v>4</v>
      </c>
      <c r="K12" s="32" t="str">
        <f>IF(C12="DIT",VLOOKUP(A12,OPT!C$1:D$80,2),"")</f>
        <v/>
      </c>
      <c r="L12" s="33">
        <f>IF(D12="CSA",VLOOKUP(A12,OPT!E$1:F$80,2),"")</f>
        <v>7</v>
      </c>
      <c r="M12" s="33">
        <f>IF(D12="CSA",VLOOKUP(A12,OPT!G$1:H$80,2),"")</f>
        <v>1</v>
      </c>
      <c r="N12" s="34" t="str">
        <f>IF(D12="PHBW",VLOOKUP(A12,OPT!I$1:J$80,2),"")</f>
        <v/>
      </c>
      <c r="O12" s="33" t="str">
        <f>IF(D12="EM",VLOOKUP(A12,OPT!K$1:L$80,2),"")</f>
        <v/>
      </c>
    </row>
    <row r="13" spans="1:15" ht="17.399999999999999">
      <c r="A13" s="28">
        <v>2607</v>
      </c>
      <c r="B13" s="29" t="s">
        <v>41</v>
      </c>
      <c r="C13" s="29" t="s">
        <v>17</v>
      </c>
      <c r="D13" s="29" t="s">
        <v>2</v>
      </c>
      <c r="E13" s="32">
        <v>2</v>
      </c>
      <c r="F13" s="32">
        <v>1</v>
      </c>
      <c r="G13" s="32">
        <v>0</v>
      </c>
      <c r="H13" s="32">
        <v>8</v>
      </c>
      <c r="I13" s="32">
        <v>4</v>
      </c>
      <c r="J13" s="13">
        <f>IF(C13="MR",VLOOKUP(A13,OPT!A$1:B$100,2),"")</f>
        <v>4</v>
      </c>
      <c r="K13" s="32" t="str">
        <f>IF(C13="DIT",VLOOKUP(A13,OPT!C$1:D$80,2),"")</f>
        <v/>
      </c>
      <c r="L13" s="33">
        <f>IF(D13="CSA",VLOOKUP(A13,OPT!E$1:F$80,2),"")</f>
        <v>6</v>
      </c>
      <c r="M13" s="33">
        <f>IF(D13="CSA",VLOOKUP(A13,OPT!G$1:H$80,2),"")</f>
        <v>0</v>
      </c>
      <c r="N13" s="34" t="str">
        <f>IF(D13="PHBW",VLOOKUP(A13,OPT!I$1:J$80,2),"")</f>
        <v/>
      </c>
      <c r="O13" s="33" t="str">
        <f>IF(D13="EM",VLOOKUP(A13,OPT!K$1:L$80,2),"")</f>
        <v/>
      </c>
    </row>
    <row r="14" spans="1:15" ht="17.399999999999999">
      <c r="A14" s="28">
        <v>2608</v>
      </c>
      <c r="B14" s="29" t="s">
        <v>42</v>
      </c>
      <c r="C14" s="29" t="s">
        <v>17</v>
      </c>
      <c r="D14" s="38" t="s">
        <v>43</v>
      </c>
      <c r="E14" s="32">
        <v>3</v>
      </c>
      <c r="F14" s="32">
        <v>0</v>
      </c>
      <c r="G14" s="32">
        <v>3</v>
      </c>
      <c r="H14" s="32">
        <v>2</v>
      </c>
      <c r="I14" s="32">
        <v>4</v>
      </c>
      <c r="J14" s="13">
        <f>IF(C14="MR",VLOOKUP(A14,OPT!A$1:B$100,2),"")</f>
        <v>2</v>
      </c>
      <c r="K14" s="32" t="str">
        <f>IF(C14="DIT",VLOOKUP(A14,OPT!C$1:D$80,2),"")</f>
        <v/>
      </c>
      <c r="L14" s="33" t="str">
        <f>IF(D14="CSA",VLOOKUP(A14,OPT!E$1:F$80,2),"")</f>
        <v/>
      </c>
      <c r="M14" s="33" t="str">
        <f>IF(D14="CSA",VLOOKUP(A14,OPT!G$1:H$80,2),"")</f>
        <v/>
      </c>
      <c r="N14" s="34" t="str">
        <f>IF(D14="PHBW",VLOOKUP(A14,OPT!I$1:J$80,2),"")</f>
        <v/>
      </c>
      <c r="O14" s="33" t="str">
        <f ca="1">IF(D14="EM",VLOOKUP(A14,OPT!K$1:L$80,2),"")</f>
        <v>4</v>
      </c>
    </row>
    <row r="15" spans="1:15" ht="17.399999999999999">
      <c r="A15" s="28">
        <v>2609</v>
      </c>
      <c r="B15" s="29" t="s">
        <v>44</v>
      </c>
      <c r="C15" s="29" t="s">
        <v>17</v>
      </c>
      <c r="D15" s="29" t="s">
        <v>2</v>
      </c>
      <c r="E15" s="32">
        <v>0</v>
      </c>
      <c r="F15" s="32">
        <v>0</v>
      </c>
      <c r="G15" s="32">
        <v>3</v>
      </c>
      <c r="H15" s="32">
        <v>4</v>
      </c>
      <c r="I15" s="32">
        <v>1</v>
      </c>
      <c r="J15" s="13">
        <f>IF(C15="MR",VLOOKUP(A15,OPT!A$1:B$100,2),"")</f>
        <v>1</v>
      </c>
      <c r="K15" s="32" t="str">
        <f>IF(C15="DIT",VLOOKUP(A15,OPT!C$1:D$80,2),"")</f>
        <v/>
      </c>
      <c r="L15" s="33">
        <f>IF(D15="CSA",VLOOKUP(A15,OPT!E$1:F$80,2),"")</f>
        <v>1</v>
      </c>
      <c r="M15" s="33">
        <f>IF(D15="CSA",VLOOKUP(A15,OPT!G$1:H$80,2),"")</f>
        <v>1</v>
      </c>
      <c r="N15" s="34" t="str">
        <f>IF(D15="PHBW",VLOOKUP(A15,OPT!I$1:J$80,2),"")</f>
        <v/>
      </c>
      <c r="O15" s="33" t="str">
        <f>IF(D15="EM",VLOOKUP(A15,OPT!K$1:L$80,2),"")</f>
        <v/>
      </c>
    </row>
    <row r="16" spans="1:15" ht="17.399999999999999">
      <c r="A16" s="28">
        <v>2610</v>
      </c>
      <c r="B16" s="29" t="s">
        <v>45</v>
      </c>
      <c r="C16" s="29" t="s">
        <v>17</v>
      </c>
      <c r="D16" s="29" t="s">
        <v>34</v>
      </c>
      <c r="E16" s="32">
        <v>11</v>
      </c>
      <c r="F16" s="32">
        <v>13</v>
      </c>
      <c r="G16" s="32">
        <v>9</v>
      </c>
      <c r="H16" s="32">
        <v>9</v>
      </c>
      <c r="I16" s="32">
        <v>6</v>
      </c>
      <c r="J16" s="13">
        <f>IF(C16="MR",VLOOKUP(A16,OPT!A$1:B$100,2),"")</f>
        <v>4</v>
      </c>
      <c r="K16" s="32" t="str">
        <f>IF(C16="DIT",VLOOKUP(A16,OPT!C$1:D$80,2),"")</f>
        <v/>
      </c>
      <c r="L16" s="33" t="str">
        <f>IF(D16="CSA",VLOOKUP(A16,OPT!E$1:F$80,2),"")</f>
        <v/>
      </c>
      <c r="M16" s="33" t="str">
        <f>IF(D16="CSA",VLOOKUP(A16,OPT!G$1:H$80,2),"")</f>
        <v/>
      </c>
      <c r="N16" s="34">
        <f>IF(D16="PHBW",VLOOKUP(A16,OPT!I$1:J$80,2),"")</f>
        <v>7</v>
      </c>
      <c r="O16" s="33" t="str">
        <f>IF(D16="EM",VLOOKUP(A16,OPT!K$1:L$80,2),"")</f>
        <v/>
      </c>
    </row>
    <row r="17" spans="1:15" ht="17.399999999999999">
      <c r="A17" s="28">
        <v>2611</v>
      </c>
      <c r="B17" s="29" t="s">
        <v>46</v>
      </c>
      <c r="C17" s="29" t="s">
        <v>17</v>
      </c>
      <c r="D17" s="29" t="s">
        <v>43</v>
      </c>
      <c r="E17" s="32">
        <v>17</v>
      </c>
      <c r="F17" s="32">
        <v>21</v>
      </c>
      <c r="G17" s="32">
        <v>11</v>
      </c>
      <c r="H17" s="32">
        <v>12</v>
      </c>
      <c r="I17" s="32">
        <v>12</v>
      </c>
      <c r="J17" s="13">
        <f>IF(C17="MR",VLOOKUP(A17,OPT!A$1:B$100,2),"")</f>
        <v>11</v>
      </c>
      <c r="K17" s="32" t="str">
        <f>IF(C17="DIT",VLOOKUP(A17,OPT!C$1:D$80,2),"")</f>
        <v/>
      </c>
      <c r="L17" s="33" t="str">
        <f>IF(D17="CSA",VLOOKUP(A17,OPT!E$1:F$80,2),"")</f>
        <v/>
      </c>
      <c r="M17" s="33" t="str">
        <f>IF(D17="CSA",VLOOKUP(A17,OPT!G$1:H$80,2),"")</f>
        <v/>
      </c>
      <c r="N17" s="34" t="str">
        <f>IF(D17="PHBW",VLOOKUP(A17,OPT!I$1:J$80,2),"")</f>
        <v/>
      </c>
      <c r="O17" s="33">
        <f>IF(D17="EM",VLOOKUP(A17,OPT!K$1:L$80,2),"")</f>
        <v>6</v>
      </c>
    </row>
    <row r="18" spans="1:15" ht="17.399999999999999">
      <c r="A18" s="28">
        <v>2612</v>
      </c>
      <c r="B18" s="29" t="s">
        <v>47</v>
      </c>
      <c r="C18" s="29" t="s">
        <v>17</v>
      </c>
      <c r="D18" s="29" t="s">
        <v>43</v>
      </c>
      <c r="E18" s="32">
        <v>4</v>
      </c>
      <c r="F18" s="32">
        <v>8</v>
      </c>
      <c r="G18" s="32">
        <v>2</v>
      </c>
      <c r="H18" s="32">
        <v>8</v>
      </c>
      <c r="I18" s="32">
        <v>2</v>
      </c>
      <c r="J18" s="13">
        <f>IF(C18="MR",VLOOKUP(A18,OPT!A$1:B$100,2),"")</f>
        <v>1</v>
      </c>
      <c r="K18" s="32" t="str">
        <f>IF(C18="DIT",VLOOKUP(A18,OPT!C$1:D$80,2),"")</f>
        <v/>
      </c>
      <c r="L18" s="33" t="str">
        <f>IF(D18="CSA",VLOOKUP(A18,OPT!E$1:F$80,2),"")</f>
        <v/>
      </c>
      <c r="M18" s="33" t="str">
        <f>IF(D18="CSA",VLOOKUP(A18,OPT!G$1:H$80,2),"")</f>
        <v/>
      </c>
      <c r="N18" s="34" t="str">
        <f>IF(D18="PHBW",VLOOKUP(A18,OPT!I$1:J$80,2),"")</f>
        <v/>
      </c>
      <c r="O18" s="33">
        <f>IF(D18="EM",VLOOKUP(A18,OPT!K$1:L$80,2),"")</f>
        <v>6</v>
      </c>
    </row>
    <row r="19" spans="1:15" ht="17.399999999999999">
      <c r="A19" s="28">
        <v>2613</v>
      </c>
      <c r="B19" s="29" t="s">
        <v>48</v>
      </c>
      <c r="C19" s="29" t="s">
        <v>18</v>
      </c>
      <c r="D19" s="29" t="s">
        <v>2</v>
      </c>
      <c r="E19" s="32">
        <v>5</v>
      </c>
      <c r="F19" s="32">
        <v>7</v>
      </c>
      <c r="G19" s="32">
        <v>5</v>
      </c>
      <c r="H19" s="32">
        <v>4</v>
      </c>
      <c r="I19" s="32">
        <v>5</v>
      </c>
      <c r="J19" s="13" t="str">
        <f>IF(C19="MR",VLOOKUP(A19,OPT!A$1:B$100,2),"")</f>
        <v/>
      </c>
      <c r="K19" s="32">
        <f>IF(C19="DIT",VLOOKUP(A19,OPT!C$1:D$80,2),"")</f>
        <v>7</v>
      </c>
      <c r="L19" s="33">
        <f>IF(D19="CSA",VLOOKUP(A19,OPT!E$1:F$80,2),"")</f>
        <v>11</v>
      </c>
      <c r="M19" s="33">
        <f>IF(D19="CSA",VLOOKUP(A19,OPT!G$1:H$80,2),"")</f>
        <v>3</v>
      </c>
      <c r="N19" s="34" t="str">
        <f>IF(D19="PHBW",VLOOKUP(A19,OPT!I$1:J$80,2),"")</f>
        <v/>
      </c>
      <c r="O19" s="33" t="str">
        <f>IF(D19="EM",VLOOKUP(A19,OPT!K$1:L$80,2),"")</f>
        <v/>
      </c>
    </row>
    <row r="20" spans="1:15" ht="17.399999999999999">
      <c r="A20" s="28">
        <v>2614</v>
      </c>
      <c r="B20" s="29" t="s">
        <v>49</v>
      </c>
      <c r="C20" s="29" t="s">
        <v>17</v>
      </c>
      <c r="D20" s="29" t="s">
        <v>2</v>
      </c>
      <c r="E20" s="32">
        <v>16</v>
      </c>
      <c r="F20" s="32">
        <v>17</v>
      </c>
      <c r="G20" s="32">
        <v>9</v>
      </c>
      <c r="H20" s="32">
        <v>12</v>
      </c>
      <c r="I20" s="32">
        <v>8</v>
      </c>
      <c r="J20" s="13">
        <f>IF(C20="MR",VLOOKUP(A20,OPT!A$1:B$100,2),"")</f>
        <v>4</v>
      </c>
      <c r="K20" s="32" t="str">
        <f>IF(C20="DIT",VLOOKUP(A20,OPT!C$1:D$80,2),"")</f>
        <v/>
      </c>
      <c r="L20" s="33">
        <f>IF(D20="CSA",VLOOKUP(A20,OPT!E$1:F$80,2),"")</f>
        <v>6</v>
      </c>
      <c r="M20" s="33">
        <f>IF(D20="CSA",VLOOKUP(A20,OPT!G$1:H$80,2),"")</f>
        <v>0</v>
      </c>
      <c r="N20" s="34" t="str">
        <f>IF(D20="PHBW",VLOOKUP(A20,OPT!I$1:J$80,2),"")</f>
        <v/>
      </c>
      <c r="O20" s="33" t="str">
        <f>IF(D20="EM",VLOOKUP(A20,OPT!K$1:L$80,2),"")</f>
        <v/>
      </c>
    </row>
    <row r="21" spans="1:15" ht="17.399999999999999">
      <c r="A21" s="28">
        <v>2615</v>
      </c>
      <c r="B21" s="29" t="s">
        <v>50</v>
      </c>
      <c r="C21" s="29" t="s">
        <v>17</v>
      </c>
      <c r="D21" s="29" t="s">
        <v>34</v>
      </c>
      <c r="E21" s="32">
        <v>10</v>
      </c>
      <c r="F21" s="32">
        <v>15</v>
      </c>
      <c r="G21" s="32">
        <v>6</v>
      </c>
      <c r="H21" s="32">
        <v>10</v>
      </c>
      <c r="I21" s="32">
        <v>8</v>
      </c>
      <c r="J21" s="13">
        <f>IF(C21="MR",VLOOKUP(A21,OPT!A$1:B$100,2),"")</f>
        <v>8</v>
      </c>
      <c r="K21" s="32" t="str">
        <f>IF(C21="DIT",VLOOKUP(A21,OPT!C$1:D$80,2),"")</f>
        <v/>
      </c>
      <c r="L21" s="33" t="str">
        <f>IF(D21="CSA",VLOOKUP(A21,OPT!E$1:F$80,2),"")</f>
        <v/>
      </c>
      <c r="M21" s="33" t="str">
        <f>IF(D21="CSA",VLOOKUP(A21,OPT!G$1:H$80,2),"")</f>
        <v/>
      </c>
      <c r="N21" s="34">
        <f>IF(D21="PHBW",VLOOKUP(A21,OPT!I$1:J$80,2),"")</f>
        <v>8</v>
      </c>
      <c r="O21" s="33" t="str">
        <f>IF(D21="EM",VLOOKUP(A21,OPT!K$1:L$80,2),"")</f>
        <v/>
      </c>
    </row>
    <row r="22" spans="1:15" ht="17.399999999999999">
      <c r="A22" s="28">
        <v>2616</v>
      </c>
      <c r="B22" s="29" t="s">
        <v>51</v>
      </c>
      <c r="C22" s="29" t="s">
        <v>18</v>
      </c>
      <c r="D22" s="29" t="s">
        <v>43</v>
      </c>
      <c r="E22" s="32">
        <v>6</v>
      </c>
      <c r="F22" s="32">
        <v>9</v>
      </c>
      <c r="G22" s="32">
        <v>6</v>
      </c>
      <c r="H22" s="32">
        <v>5</v>
      </c>
      <c r="I22" s="32">
        <v>3</v>
      </c>
      <c r="J22" s="13" t="str">
        <f>IF(C22="MR",VLOOKUP(A22,OPT!A$1:B$100,2),"")</f>
        <v/>
      </c>
      <c r="K22" s="32">
        <f>IF(C22="DIT",VLOOKUP(A22,OPT!C$1:D$80,2),"")</f>
        <v>2</v>
      </c>
      <c r="L22" s="33" t="str">
        <f>IF(D22="CSA",VLOOKUP(A22,OPT!E$1:F$80,2),"")</f>
        <v/>
      </c>
      <c r="M22" s="33" t="str">
        <f>IF(D22="CSA",VLOOKUP(A22,OPT!G$1:H$80,2),"")</f>
        <v/>
      </c>
      <c r="N22" s="34" t="str">
        <f>IF(D22="PHBW",VLOOKUP(A22,OPT!I$1:J$80,2),"")</f>
        <v/>
      </c>
      <c r="O22" s="33">
        <f>IF(D22="EM",VLOOKUP(A22,OPT!K$1:L$80,2),"")</f>
        <v>0</v>
      </c>
    </row>
    <row r="23" spans="1:15" ht="17.399999999999999">
      <c r="A23" s="28">
        <v>2617</v>
      </c>
      <c r="B23" s="29" t="s">
        <v>52</v>
      </c>
      <c r="C23" s="29" t="s">
        <v>17</v>
      </c>
      <c r="D23" s="29" t="s">
        <v>2</v>
      </c>
      <c r="E23" s="32">
        <v>6</v>
      </c>
      <c r="F23" s="32">
        <v>9</v>
      </c>
      <c r="G23" s="32">
        <v>4</v>
      </c>
      <c r="H23" s="32">
        <v>6</v>
      </c>
      <c r="I23" s="32">
        <v>5</v>
      </c>
      <c r="J23" s="13">
        <f>IF(C23="MR",VLOOKUP(A23,OPT!A$1:B$100,2),"")</f>
        <v>3</v>
      </c>
      <c r="K23" s="32" t="str">
        <f>IF(C23="DIT",VLOOKUP(A23,OPT!C$1:D$80,2),"")</f>
        <v/>
      </c>
      <c r="L23" s="33">
        <f>IF(D23="CSA",VLOOKUP(A23,OPT!E$1:F$80,2),"")</f>
        <v>9</v>
      </c>
      <c r="M23" s="33">
        <f>IF(D23="CSA",VLOOKUP(A23,OPT!G$1:H$80,2),"")</f>
        <v>1</v>
      </c>
      <c r="N23" s="34" t="str">
        <f>IF(D23="PHBW",VLOOKUP(A23,OPT!I$1:J$80,2),"")</f>
        <v/>
      </c>
      <c r="O23" s="33" t="str">
        <f>IF(D23="EM",VLOOKUP(A23,OPT!K$1:L$80,2),"")</f>
        <v/>
      </c>
    </row>
    <row r="24" spans="1:15" ht="17.399999999999999">
      <c r="A24" s="28">
        <v>2618</v>
      </c>
      <c r="B24" s="29" t="s">
        <v>53</v>
      </c>
      <c r="C24" s="29" t="s">
        <v>17</v>
      </c>
      <c r="D24" s="29" t="s">
        <v>2</v>
      </c>
      <c r="E24" s="32">
        <v>12</v>
      </c>
      <c r="F24" s="32">
        <v>12</v>
      </c>
      <c r="G24" s="32">
        <v>6</v>
      </c>
      <c r="H24" s="32">
        <v>10</v>
      </c>
      <c r="I24" s="32">
        <v>6</v>
      </c>
      <c r="J24" s="13">
        <f>IF(C24="MR",VLOOKUP(A24,OPT!A$1:B$100,2),"")</f>
        <v>1</v>
      </c>
      <c r="K24" s="32" t="str">
        <f>IF(C24="DIT",VLOOKUP(A24,OPT!C$1:D$80,2),"")</f>
        <v/>
      </c>
      <c r="L24" s="33">
        <f>IF(D24="CSA",VLOOKUP(A24,OPT!E$1:F$80,2),"")</f>
        <v>8</v>
      </c>
      <c r="M24" s="33">
        <f>IF(D24="CSA",VLOOKUP(A24,OPT!G$1:H$80,2),"")</f>
        <v>1</v>
      </c>
      <c r="N24" s="34" t="str">
        <f>IF(D24="PHBW",VLOOKUP(A24,OPT!I$1:J$80,2),"")</f>
        <v/>
      </c>
      <c r="O24" s="33" t="str">
        <f>IF(D24="EM",VLOOKUP(A24,OPT!K$1:L$80,2),"")</f>
        <v/>
      </c>
    </row>
    <row r="25" spans="1:15" ht="17.399999999999999">
      <c r="A25" s="28">
        <v>2619</v>
      </c>
      <c r="B25" s="29" t="s">
        <v>54</v>
      </c>
      <c r="C25" s="29" t="s">
        <v>17</v>
      </c>
      <c r="D25" s="29" t="s">
        <v>34</v>
      </c>
      <c r="E25" s="32">
        <v>6</v>
      </c>
      <c r="F25" s="32">
        <v>6</v>
      </c>
      <c r="G25" s="32">
        <v>3</v>
      </c>
      <c r="H25" s="32">
        <v>5</v>
      </c>
      <c r="I25" s="32">
        <v>2</v>
      </c>
      <c r="J25" s="13">
        <f>IF(C25="MR",VLOOKUP(A25,OPT!A$1:B$100,2),"")</f>
        <v>3</v>
      </c>
      <c r="K25" s="32" t="str">
        <f>IF(C25="DIT",VLOOKUP(A25,OPT!C$1:D$80,2),"")</f>
        <v/>
      </c>
      <c r="L25" s="33" t="str">
        <f>IF(D25="CSA",VLOOKUP(A25,OPT!E$1:F$80,2),"")</f>
        <v/>
      </c>
      <c r="M25" s="33" t="str">
        <f>IF(D25="CSA",VLOOKUP(A25,OPT!G$1:H$80,2),"")</f>
        <v/>
      </c>
      <c r="N25" s="34">
        <f>IF(D25="PHBW",VLOOKUP(A25,OPT!I$1:J$80,2),"")</f>
        <v>5</v>
      </c>
      <c r="O25" s="33" t="str">
        <f>IF(D25="EM",VLOOKUP(A25,OPT!K$1:L$80,2),"")</f>
        <v/>
      </c>
    </row>
    <row r="26" spans="1:15" ht="17.399999999999999">
      <c r="A26" s="28">
        <v>2620</v>
      </c>
      <c r="B26" s="29" t="s">
        <v>55</v>
      </c>
      <c r="C26" s="29" t="s">
        <v>18</v>
      </c>
      <c r="D26" s="29" t="s">
        <v>43</v>
      </c>
      <c r="E26" s="32">
        <v>17</v>
      </c>
      <c r="F26" s="32">
        <v>19</v>
      </c>
      <c r="G26" s="32">
        <v>10</v>
      </c>
      <c r="H26" s="32">
        <v>12</v>
      </c>
      <c r="I26" s="32">
        <v>9</v>
      </c>
      <c r="J26" s="13" t="str">
        <f>IF(C26="MR",VLOOKUP(A26,OPT!A$1:B$100,2),"")</f>
        <v/>
      </c>
      <c r="K26" s="32">
        <f>IF(C26="DIT",VLOOKUP(A26,OPT!C$1:D$80,2),"")</f>
        <v>9</v>
      </c>
      <c r="L26" s="33" t="str">
        <f>IF(D26="CSA",VLOOKUP(A26,OPT!E$1:F$80,2),"")</f>
        <v/>
      </c>
      <c r="M26" s="33" t="str">
        <f>IF(D26="CSA",VLOOKUP(A26,OPT!G$1:H$80,2),"")</f>
        <v/>
      </c>
      <c r="N26" s="34" t="str">
        <f>IF(D26="PHBW",VLOOKUP(A26,OPT!I$1:J$80,2),"")</f>
        <v/>
      </c>
      <c r="O26" s="33">
        <f>IF(D26="EM",VLOOKUP(A26,OPT!K$1:L$80,2),"")</f>
        <v>9</v>
      </c>
    </row>
    <row r="27" spans="1:15" ht="17.399999999999999">
      <c r="A27" s="28">
        <v>2621</v>
      </c>
      <c r="B27" s="29" t="s">
        <v>56</v>
      </c>
      <c r="C27" s="29" t="s">
        <v>18</v>
      </c>
      <c r="D27" s="29" t="s">
        <v>34</v>
      </c>
      <c r="E27" s="32">
        <v>7</v>
      </c>
      <c r="F27" s="32">
        <v>11</v>
      </c>
      <c r="G27" s="32">
        <v>6</v>
      </c>
      <c r="H27" s="32">
        <v>8</v>
      </c>
      <c r="I27" s="32">
        <v>4</v>
      </c>
      <c r="J27" s="13" t="str">
        <f>IF(C27="MR",VLOOKUP(A27,OPT!A$1:B$100,2),"")</f>
        <v/>
      </c>
      <c r="K27" s="32">
        <f>IF(C27="DIT",VLOOKUP(A27,OPT!C$1:D$80,2),"")</f>
        <v>7</v>
      </c>
      <c r="L27" s="33" t="str">
        <f>IF(D27="CSA",VLOOKUP(A27,OPT!E$1:F$80,2),"")</f>
        <v/>
      </c>
      <c r="M27" s="33" t="str">
        <f>IF(D27="CSA",VLOOKUP(A27,OPT!G$1:H$80,2),"")</f>
        <v/>
      </c>
      <c r="N27" s="34">
        <f>IF(D27="PHBW",VLOOKUP(A27,OPT!I$1:J$80,2),"")</f>
        <v>8</v>
      </c>
      <c r="O27" s="33" t="str">
        <f>IF(D27="EM",VLOOKUP(A27,OPT!K$1:L$80,2),"")</f>
        <v/>
      </c>
    </row>
    <row r="28" spans="1:15" ht="17.399999999999999">
      <c r="A28" s="28">
        <v>2622</v>
      </c>
      <c r="B28" s="29" t="s">
        <v>57</v>
      </c>
      <c r="C28" s="29" t="s">
        <v>17</v>
      </c>
      <c r="D28" s="29" t="s">
        <v>34</v>
      </c>
      <c r="E28" s="32">
        <v>9</v>
      </c>
      <c r="F28" s="32">
        <v>13</v>
      </c>
      <c r="G28" s="32">
        <v>10</v>
      </c>
      <c r="H28" s="32">
        <v>10</v>
      </c>
      <c r="I28" s="32">
        <v>9</v>
      </c>
      <c r="J28" s="13">
        <f>IF(C28="MR",VLOOKUP(A28,OPT!A$1:B$100,2),"")</f>
        <v>8</v>
      </c>
      <c r="K28" s="32" t="str">
        <f>IF(C28="DIT",VLOOKUP(A28,OPT!C$1:D$80,2),"")</f>
        <v/>
      </c>
      <c r="L28" s="33" t="str">
        <f>IF(D28="CSA",VLOOKUP(A28,OPT!E$1:F$80,2),"")</f>
        <v/>
      </c>
      <c r="M28" s="33" t="str">
        <f>IF(D28="CSA",VLOOKUP(A28,OPT!G$1:H$80,2),"")</f>
        <v/>
      </c>
      <c r="N28" s="34">
        <f>IF(D28="PHBW",VLOOKUP(A28,OPT!I$1:J$80,2),"")</f>
        <v>7</v>
      </c>
      <c r="O28" s="33" t="str">
        <f>IF(D28="EM",VLOOKUP(A28,OPT!K$1:L$80,2),"")</f>
        <v/>
      </c>
    </row>
    <row r="29" spans="1:15" ht="17.399999999999999">
      <c r="A29" s="28">
        <v>2623</v>
      </c>
      <c r="B29" s="29" t="s">
        <v>58</v>
      </c>
      <c r="C29" s="29" t="s">
        <v>17</v>
      </c>
      <c r="D29" s="29" t="s">
        <v>34</v>
      </c>
      <c r="E29" s="32">
        <v>10</v>
      </c>
      <c r="F29" s="32">
        <v>9</v>
      </c>
      <c r="G29" s="32">
        <v>11</v>
      </c>
      <c r="H29" s="32">
        <v>9</v>
      </c>
      <c r="I29" s="32">
        <v>8</v>
      </c>
      <c r="J29" s="13">
        <f>IF(C29="MR",VLOOKUP(A29,OPT!A$1:B$100,2),"")</f>
        <v>10</v>
      </c>
      <c r="K29" s="32" t="str">
        <f>IF(C29="DIT",VLOOKUP(A29,OPT!C$1:D$80,2),"")</f>
        <v/>
      </c>
      <c r="L29" s="33" t="str">
        <f>IF(D29="CSA",VLOOKUP(A29,OPT!E$1:F$80,2),"")</f>
        <v/>
      </c>
      <c r="M29" s="33" t="str">
        <f>IF(D29="CSA",VLOOKUP(A29,OPT!G$1:H$80,2),"")</f>
        <v/>
      </c>
      <c r="N29" s="34">
        <f>IF(D29="PHBW",VLOOKUP(A29,OPT!I$1:J$80,2),"")</f>
        <v>10</v>
      </c>
      <c r="O29" s="33" t="str">
        <f>IF(D29="EM",VLOOKUP(A29,OPT!K$1:L$80,2),"")</f>
        <v/>
      </c>
    </row>
    <row r="30" spans="1:15" ht="17.399999999999999">
      <c r="A30" s="28">
        <v>2624</v>
      </c>
      <c r="B30" s="29" t="s">
        <v>59</v>
      </c>
      <c r="C30" s="29" t="s">
        <v>17</v>
      </c>
      <c r="D30" s="29" t="s">
        <v>34</v>
      </c>
      <c r="E30" s="32">
        <v>11</v>
      </c>
      <c r="F30" s="32">
        <v>13</v>
      </c>
      <c r="G30" s="32">
        <v>5</v>
      </c>
      <c r="H30" s="32">
        <v>7</v>
      </c>
      <c r="I30" s="32">
        <v>4</v>
      </c>
      <c r="J30" s="13">
        <f>IF(C30="MR",VLOOKUP(A30,OPT!A$1:B$100,2),"")</f>
        <v>4</v>
      </c>
      <c r="K30" s="32" t="str">
        <f>IF(C30="DIT",VLOOKUP(A30,OPT!C$1:D$80,2),"")</f>
        <v/>
      </c>
      <c r="L30" s="33" t="str">
        <f>IF(D30="CSA",VLOOKUP(A30,OPT!E$1:F$80,2),"")</f>
        <v/>
      </c>
      <c r="M30" s="33" t="str">
        <f>IF(D30="CSA",VLOOKUP(A30,OPT!G$1:H$80,2),"")</f>
        <v/>
      </c>
      <c r="N30" s="34">
        <f>IF(D30="PHBW",VLOOKUP(A30,OPT!I$1:J$80,2),"")</f>
        <v>9</v>
      </c>
      <c r="O30" s="33" t="str">
        <f>IF(D30="EM",VLOOKUP(A30,OPT!K$1:L$80,2),"")</f>
        <v/>
      </c>
    </row>
    <row r="31" spans="1:15" ht="17.399999999999999">
      <c r="A31" s="28">
        <v>2625</v>
      </c>
      <c r="B31" s="29" t="s">
        <v>60</v>
      </c>
      <c r="C31" s="29" t="s">
        <v>17</v>
      </c>
      <c r="D31" s="29" t="s">
        <v>34</v>
      </c>
      <c r="E31" s="32">
        <v>13</v>
      </c>
      <c r="F31" s="32">
        <v>20</v>
      </c>
      <c r="G31" s="32">
        <v>10</v>
      </c>
      <c r="H31" s="32">
        <v>11</v>
      </c>
      <c r="I31" s="32">
        <v>9</v>
      </c>
      <c r="J31" s="13">
        <f>IF(C31="MR",VLOOKUP(A31,OPT!A$1:B$100,2),"")</f>
        <v>11</v>
      </c>
      <c r="K31" s="32" t="str">
        <f>IF(C31="DIT",VLOOKUP(A31,OPT!C$1:D$80,2),"")</f>
        <v/>
      </c>
      <c r="L31" s="33" t="str">
        <f>IF(D31="CSA",VLOOKUP(A31,OPT!E$1:F$80,2),"")</f>
        <v/>
      </c>
      <c r="M31" s="33" t="str">
        <f>IF(D31="CSA",VLOOKUP(A31,OPT!G$1:H$80,2),"")</f>
        <v/>
      </c>
      <c r="N31" s="34">
        <f>IF(D31="PHBW",VLOOKUP(A31,OPT!I$1:J$80,2),"")</f>
        <v>11</v>
      </c>
      <c r="O31" s="33" t="str">
        <f>IF(D31="EM",VLOOKUP(A31,OPT!K$1:L$80,2),"")</f>
        <v/>
      </c>
    </row>
    <row r="32" spans="1:15" ht="17.399999999999999">
      <c r="A32" s="28">
        <v>2626</v>
      </c>
      <c r="B32" s="29" t="s">
        <v>61</v>
      </c>
      <c r="C32" s="29" t="s">
        <v>17</v>
      </c>
      <c r="D32" s="29" t="s">
        <v>34</v>
      </c>
      <c r="E32" s="32">
        <v>3</v>
      </c>
      <c r="F32" s="32">
        <v>2</v>
      </c>
      <c r="G32" s="32">
        <v>4</v>
      </c>
      <c r="H32" s="32">
        <v>4</v>
      </c>
      <c r="I32" s="32">
        <v>5</v>
      </c>
      <c r="J32" s="13">
        <f>IF(C32="MR",VLOOKUP(A32,OPT!A$1:B$100,2),"")</f>
        <v>5</v>
      </c>
      <c r="K32" s="32" t="str">
        <f>IF(C32="DIT",VLOOKUP(A32,OPT!C$1:D$80,2),"")</f>
        <v/>
      </c>
      <c r="L32" s="33" t="str">
        <f>IF(D32="CSA",VLOOKUP(A32,OPT!E$1:F$80,2),"")</f>
        <v/>
      </c>
      <c r="M32" s="33" t="str">
        <f>IF(D32="CSA",VLOOKUP(A32,OPT!G$1:H$80,2),"")</f>
        <v/>
      </c>
      <c r="N32" s="34">
        <f>IF(D32="PHBW",VLOOKUP(A32,OPT!I$1:J$80,2),"")</f>
        <v>3</v>
      </c>
      <c r="O32" s="33" t="str">
        <f>IF(D32="EM",VLOOKUP(A32,OPT!K$1:L$80,2),"")</f>
        <v/>
      </c>
    </row>
    <row r="33" spans="1:15" ht="17.399999999999999">
      <c r="A33" s="28">
        <v>2627</v>
      </c>
      <c r="B33" s="29" t="s">
        <v>62</v>
      </c>
      <c r="C33" s="29" t="s">
        <v>17</v>
      </c>
      <c r="D33" s="29" t="s">
        <v>2</v>
      </c>
      <c r="E33" s="32">
        <v>3</v>
      </c>
      <c r="F33" s="32">
        <v>2</v>
      </c>
      <c r="G33" s="32">
        <v>1</v>
      </c>
      <c r="H33" s="32">
        <v>6</v>
      </c>
      <c r="I33" s="32">
        <v>3</v>
      </c>
      <c r="J33" s="13">
        <f>IF(C33="MR",VLOOKUP(A33,OPT!A$1:B$100,2),"")</f>
        <v>3</v>
      </c>
      <c r="K33" s="32" t="str">
        <f>IF(C33="DIT",VLOOKUP(A33,OPT!C$1:D$80,2),"")</f>
        <v/>
      </c>
      <c r="L33" s="33">
        <f>IF(D33="CSA",VLOOKUP(A33,OPT!E$1:F$80,2),"")</f>
        <v>3</v>
      </c>
      <c r="M33" s="33">
        <f>IF(D33="CSA",VLOOKUP(A33,OPT!G$1:H$80,2),"")</f>
        <v>1</v>
      </c>
      <c r="N33" s="34" t="str">
        <f>IF(D33="PHBW",VLOOKUP(A33,OPT!I$1:J$80,2),"")</f>
        <v/>
      </c>
      <c r="O33" s="33" t="str">
        <f>IF(D33="EM",VLOOKUP(A33,OPT!K$1:L$80,2),"")</f>
        <v/>
      </c>
    </row>
    <row r="34" spans="1:15" ht="17.399999999999999">
      <c r="A34" s="28">
        <v>2628</v>
      </c>
      <c r="B34" s="29" t="s">
        <v>63</v>
      </c>
      <c r="C34" s="29" t="s">
        <v>17</v>
      </c>
      <c r="D34" s="29" t="s">
        <v>34</v>
      </c>
      <c r="E34" s="32">
        <v>12</v>
      </c>
      <c r="F34" s="32">
        <v>14</v>
      </c>
      <c r="G34" s="32">
        <v>9</v>
      </c>
      <c r="H34" s="32">
        <v>10</v>
      </c>
      <c r="I34" s="32">
        <v>3</v>
      </c>
      <c r="J34" s="13">
        <f>IF(C34="MR",VLOOKUP(A34,OPT!A$1:B$100,2),"")</f>
        <v>4</v>
      </c>
      <c r="K34" s="32" t="str">
        <f>IF(C34="DIT",VLOOKUP(A34,OPT!C$1:D$80,2),"")</f>
        <v/>
      </c>
      <c r="L34" s="33" t="str">
        <f>IF(D34="CSA",VLOOKUP(A34,OPT!E$1:F$80,2),"")</f>
        <v/>
      </c>
      <c r="M34" s="33" t="str">
        <f>IF(D34="CSA",VLOOKUP(A34,OPT!G$1:H$80,2),"")</f>
        <v/>
      </c>
      <c r="N34" s="34">
        <f>IF(D34="PHBW",VLOOKUP(A34,OPT!I$1:J$80,2),"")</f>
        <v>9</v>
      </c>
      <c r="O34" s="33" t="str">
        <f>IF(D34="EM",VLOOKUP(A34,OPT!K$1:L$80,2),"")</f>
        <v/>
      </c>
    </row>
    <row r="35" spans="1:15" ht="17.399999999999999">
      <c r="A35" s="28">
        <v>2629</v>
      </c>
      <c r="B35" s="29" t="s">
        <v>64</v>
      </c>
      <c r="C35" s="29" t="s">
        <v>17</v>
      </c>
      <c r="D35" s="29" t="s">
        <v>34</v>
      </c>
      <c r="E35" s="32">
        <v>16</v>
      </c>
      <c r="F35" s="32">
        <v>18</v>
      </c>
      <c r="G35" s="32">
        <v>11</v>
      </c>
      <c r="H35" s="32">
        <v>10</v>
      </c>
      <c r="I35" s="32">
        <v>10</v>
      </c>
      <c r="J35" s="13">
        <f>IF(C35="MR",VLOOKUP(A35,OPT!A$1:B$100,2),"")</f>
        <v>8</v>
      </c>
      <c r="K35" s="32" t="str">
        <f>IF(C35="DIT",VLOOKUP(A35,OPT!C$1:D$80,2),"")</f>
        <v/>
      </c>
      <c r="L35" s="33" t="str">
        <f>IF(D35="CSA",VLOOKUP(A35,OPT!E$1:F$80,2),"")</f>
        <v/>
      </c>
      <c r="M35" s="33" t="str">
        <f>IF(D35="CSA",VLOOKUP(A35,OPT!G$1:H$80,2),"")</f>
        <v/>
      </c>
      <c r="N35" s="34">
        <f>IF(D35="PHBW",VLOOKUP(A35,OPT!I$1:J$80,2),"")</f>
        <v>6</v>
      </c>
      <c r="O35" s="33" t="str">
        <f>IF(D35="EM",VLOOKUP(A35,OPT!K$1:L$80,2),"")</f>
        <v/>
      </c>
    </row>
    <row r="36" spans="1:15" ht="17.399999999999999">
      <c r="A36" s="28">
        <v>2630</v>
      </c>
      <c r="B36" s="29" t="s">
        <v>65</v>
      </c>
      <c r="C36" s="29" t="s">
        <v>17</v>
      </c>
      <c r="D36" s="29" t="s">
        <v>43</v>
      </c>
      <c r="E36" s="32">
        <v>13</v>
      </c>
      <c r="F36" s="32">
        <v>19</v>
      </c>
      <c r="G36" s="32">
        <v>10</v>
      </c>
      <c r="H36" s="32">
        <v>12</v>
      </c>
      <c r="I36" s="32">
        <v>12</v>
      </c>
      <c r="J36" s="13">
        <f>IF(C36="MR",VLOOKUP(A36,OPT!A$1:B$100,2),"")</f>
        <v>10</v>
      </c>
      <c r="K36" s="32" t="str">
        <f>IF(C36="DIT",VLOOKUP(A36,OPT!C$1:D$80,2),"")</f>
        <v/>
      </c>
      <c r="L36" s="33" t="str">
        <f>IF(D36="CSA",VLOOKUP(A36,OPT!E$1:F$80,2),"")</f>
        <v/>
      </c>
      <c r="M36" s="33" t="str">
        <f>IF(D36="CSA",VLOOKUP(A36,OPT!G$1:H$80,2),"")</f>
        <v/>
      </c>
      <c r="N36" s="34" t="str">
        <f>IF(D36="PHBW",VLOOKUP(A36,OPT!I$1:J$80,2),"")</f>
        <v/>
      </c>
      <c r="O36" s="33">
        <f>IF(D36="EM",VLOOKUP(A36,OPT!K$1:L$80,2),"")</f>
        <v>9</v>
      </c>
    </row>
    <row r="37" spans="1:15" ht="17.399999999999999">
      <c r="A37" s="28">
        <v>2631</v>
      </c>
      <c r="B37" s="29" t="s">
        <v>66</v>
      </c>
      <c r="C37" s="29" t="s">
        <v>17</v>
      </c>
      <c r="D37" s="29" t="s">
        <v>34</v>
      </c>
      <c r="E37" s="32">
        <v>11</v>
      </c>
      <c r="F37" s="32">
        <v>14</v>
      </c>
      <c r="G37" s="32">
        <v>7</v>
      </c>
      <c r="H37" s="32">
        <v>9</v>
      </c>
      <c r="I37" s="32">
        <v>4</v>
      </c>
      <c r="J37" s="13">
        <f>IF(C37="MR",VLOOKUP(A37,OPT!A$1:B$100,2),"")</f>
        <v>5</v>
      </c>
      <c r="K37" s="32" t="str">
        <f>IF(C37="DIT",VLOOKUP(A37,OPT!C$1:D$80,2),"")</f>
        <v/>
      </c>
      <c r="L37" s="33" t="str">
        <f>IF(D37="CSA",VLOOKUP(A37,OPT!E$1:F$80,2),"")</f>
        <v/>
      </c>
      <c r="M37" s="33" t="str">
        <f>IF(D37="CSA",VLOOKUP(A37,OPT!G$1:H$80,2),"")</f>
        <v/>
      </c>
      <c r="N37" s="34">
        <f>IF(D37="PHBW",VLOOKUP(A37,OPT!I$1:J$80,2),"")</f>
        <v>7</v>
      </c>
      <c r="O37" s="33" t="str">
        <f>IF(D37="EM",VLOOKUP(A37,OPT!K$1:L$80,2),"")</f>
        <v/>
      </c>
    </row>
    <row r="38" spans="1:15" ht="17.399999999999999">
      <c r="A38" s="28">
        <v>2632</v>
      </c>
      <c r="B38" s="29" t="s">
        <v>67</v>
      </c>
      <c r="C38" s="29" t="s">
        <v>17</v>
      </c>
      <c r="D38" s="29" t="s">
        <v>43</v>
      </c>
      <c r="E38" s="32">
        <v>7</v>
      </c>
      <c r="F38" s="32">
        <v>10</v>
      </c>
      <c r="G38" s="32">
        <v>4</v>
      </c>
      <c r="H38" s="32">
        <v>7</v>
      </c>
      <c r="I38" s="32">
        <v>3</v>
      </c>
      <c r="J38" s="13">
        <f>IF(C38="MR",VLOOKUP(A38,OPT!A$1:B$100,2),"")</f>
        <v>5</v>
      </c>
      <c r="K38" s="32" t="str">
        <f>IF(C38="DIT",VLOOKUP(A38,OPT!C$1:D$80,2),"")</f>
        <v/>
      </c>
      <c r="L38" s="33" t="str">
        <f>IF(D38="CSA",VLOOKUP(A38,OPT!E$1:F$80,2),"")</f>
        <v/>
      </c>
      <c r="M38" s="33" t="str">
        <f>IF(D38="CSA",VLOOKUP(A38,OPT!G$1:H$80,2),"")</f>
        <v/>
      </c>
      <c r="N38" s="34" t="str">
        <f>IF(D38="PHBW",VLOOKUP(A38,OPT!I$1:J$80,2),"")</f>
        <v/>
      </c>
      <c r="O38" s="33">
        <f>IF(D38="EM",VLOOKUP(A38,OPT!K$1:L$80,2),"")</f>
        <v>7</v>
      </c>
    </row>
    <row r="39" spans="1:15" ht="17.399999999999999">
      <c r="A39" s="28">
        <v>2633</v>
      </c>
      <c r="B39" s="29" t="s">
        <v>68</v>
      </c>
      <c r="C39" s="29" t="s">
        <v>18</v>
      </c>
      <c r="D39" s="29" t="s">
        <v>34</v>
      </c>
      <c r="E39" s="32">
        <v>4</v>
      </c>
      <c r="F39" s="32">
        <v>9</v>
      </c>
      <c r="G39" s="32">
        <v>7</v>
      </c>
      <c r="H39" s="32">
        <v>8</v>
      </c>
      <c r="I39" s="32">
        <v>5</v>
      </c>
      <c r="J39" s="13" t="str">
        <f>IF(C39="MR",VLOOKUP(A39,OPT!A$1:B$100,2),"")</f>
        <v/>
      </c>
      <c r="K39" s="32">
        <f>IF(C39="DIT",VLOOKUP(A39,OPT!C$1:D$80,2),"")</f>
        <v>7</v>
      </c>
      <c r="L39" s="33" t="str">
        <f>IF(D39="CSA",VLOOKUP(A39,OPT!E$1:F$80,2),"")</f>
        <v/>
      </c>
      <c r="M39" s="33" t="str">
        <f>IF(D39="CSA",VLOOKUP(A39,OPT!G$1:H$80,2),"")</f>
        <v/>
      </c>
      <c r="N39" s="34">
        <f>IF(D39="PHBW",VLOOKUP(A39,OPT!I$1:J$80,2),"")</f>
        <v>7</v>
      </c>
      <c r="O39" s="33" t="str">
        <f>IF(D39="EM",VLOOKUP(A39,OPT!K$1:L$80,2),"")</f>
        <v/>
      </c>
    </row>
    <row r="40" spans="1:15" ht="17.399999999999999">
      <c r="A40" s="28">
        <v>2634</v>
      </c>
      <c r="B40" s="29" t="s">
        <v>69</v>
      </c>
      <c r="C40" s="29" t="s">
        <v>17</v>
      </c>
      <c r="D40" s="29" t="s">
        <v>43</v>
      </c>
      <c r="E40" s="32">
        <v>15</v>
      </c>
      <c r="F40" s="32">
        <v>18</v>
      </c>
      <c r="G40" s="32">
        <v>10</v>
      </c>
      <c r="H40" s="32">
        <v>10</v>
      </c>
      <c r="I40" s="32">
        <v>5</v>
      </c>
      <c r="J40" s="13">
        <f>IF(C40="MR",VLOOKUP(A40,OPT!A$1:B$100,2),"")</f>
        <v>8</v>
      </c>
      <c r="K40" s="32" t="str">
        <f>IF(C40="DIT",VLOOKUP(A40,OPT!C$1:D$80,2),"")</f>
        <v/>
      </c>
      <c r="L40" s="33" t="str">
        <f>IF(D40="CSA",VLOOKUP(A40,OPT!E$1:F$80,2),"")</f>
        <v/>
      </c>
      <c r="M40" s="33" t="str">
        <f>IF(D40="CSA",VLOOKUP(A40,OPT!G$1:H$80,2),"")</f>
        <v/>
      </c>
      <c r="N40" s="34" t="str">
        <f>IF(D40="PHBW",VLOOKUP(A40,OPT!I$1:J$80,2),"")</f>
        <v/>
      </c>
      <c r="O40" s="33">
        <f>IF(D40="EM",VLOOKUP(A40,OPT!K$1:L$80,2),"")</f>
        <v>9</v>
      </c>
    </row>
    <row r="41" spans="1:15" ht="17.399999999999999">
      <c r="A41" s="28">
        <v>2635</v>
      </c>
      <c r="B41" s="29" t="s">
        <v>70</v>
      </c>
      <c r="C41" s="29" t="s">
        <v>17</v>
      </c>
      <c r="D41" s="29" t="s">
        <v>34</v>
      </c>
      <c r="E41" s="32">
        <v>10</v>
      </c>
      <c r="F41" s="32">
        <v>12</v>
      </c>
      <c r="G41" s="32">
        <v>7</v>
      </c>
      <c r="H41" s="32">
        <v>9</v>
      </c>
      <c r="I41" s="32">
        <v>8</v>
      </c>
      <c r="J41" s="13">
        <f>IF(C41="MR",VLOOKUP(A41,OPT!A$1:B$100,2),"")</f>
        <v>5</v>
      </c>
      <c r="K41" s="32" t="str">
        <f>IF(C41="DIT",VLOOKUP(A41,OPT!C$1:D$80,2),"")</f>
        <v/>
      </c>
      <c r="L41" s="33" t="str">
        <f>IF(D41="CSA",VLOOKUP(A41,OPT!E$1:F$80,2),"")</f>
        <v/>
      </c>
      <c r="M41" s="33" t="str">
        <f>IF(D41="CSA",VLOOKUP(A41,OPT!G$1:H$80,2),"")</f>
        <v/>
      </c>
      <c r="N41" s="34">
        <f>IF(D41="PHBW",VLOOKUP(A41,OPT!I$1:J$80,2),"")</f>
        <v>8</v>
      </c>
      <c r="O41" s="33" t="str">
        <f>IF(D41="EM",VLOOKUP(A41,OPT!K$1:L$80,2),"")</f>
        <v/>
      </c>
    </row>
    <row r="42" spans="1:15" ht="17.399999999999999">
      <c r="A42" s="28">
        <v>2636</v>
      </c>
      <c r="B42" s="29" t="s">
        <v>71</v>
      </c>
      <c r="C42" s="29" t="s">
        <v>17</v>
      </c>
      <c r="D42" s="29" t="s">
        <v>43</v>
      </c>
      <c r="E42" s="32">
        <v>4</v>
      </c>
      <c r="F42" s="32">
        <v>8</v>
      </c>
      <c r="G42" s="32">
        <v>2</v>
      </c>
      <c r="H42" s="32">
        <v>6</v>
      </c>
      <c r="I42" s="32">
        <v>1</v>
      </c>
      <c r="J42" s="13">
        <f>IF(C42="MR",VLOOKUP(A42,OPT!A$1:B$100,2),"")</f>
        <v>2</v>
      </c>
      <c r="K42" s="32" t="str">
        <f>IF(C42="DIT",VLOOKUP(A42,OPT!C$1:D$80,2),"")</f>
        <v/>
      </c>
      <c r="L42" s="33" t="str">
        <f>IF(D42="CSA",VLOOKUP(A42,OPT!E$1:F$80,2),"")</f>
        <v/>
      </c>
      <c r="M42" s="33" t="str">
        <f>IF(D42="CSA",VLOOKUP(A42,OPT!G$1:H$80,2),"")</f>
        <v/>
      </c>
      <c r="N42" s="34" t="str">
        <f>IF(D42="PHBW",VLOOKUP(A42,OPT!I$1:J$80,2),"")</f>
        <v/>
      </c>
      <c r="O42" s="33">
        <f>IF(D42="EM",VLOOKUP(A42,OPT!K$1:L$80,2),"")</f>
        <v>4</v>
      </c>
    </row>
    <row r="43" spans="1:15" ht="17.399999999999999">
      <c r="A43" s="28">
        <v>2637</v>
      </c>
      <c r="B43" s="29" t="s">
        <v>72</v>
      </c>
      <c r="C43" s="29" t="s">
        <v>17</v>
      </c>
      <c r="D43" s="29" t="s">
        <v>34</v>
      </c>
      <c r="E43" s="32">
        <v>13</v>
      </c>
      <c r="F43" s="32">
        <v>15</v>
      </c>
      <c r="G43" s="32">
        <v>10</v>
      </c>
      <c r="H43" s="32">
        <v>9</v>
      </c>
      <c r="I43" s="32">
        <v>8</v>
      </c>
      <c r="J43" s="13">
        <f>IF(C43="MR",VLOOKUP(A43,OPT!A$1:B$100,2),"")</f>
        <v>9</v>
      </c>
      <c r="K43" s="32" t="str">
        <f>IF(C43="DIT",VLOOKUP(A43,OPT!C$1:D$80,2),"")</f>
        <v/>
      </c>
      <c r="L43" s="33" t="str">
        <f>IF(D43="CSA",VLOOKUP(A43,OPT!E$1:F$80,2),"")</f>
        <v/>
      </c>
      <c r="M43" s="33" t="str">
        <f>IF(D43="CSA",VLOOKUP(A43,OPT!G$1:H$80,2),"")</f>
        <v/>
      </c>
      <c r="N43" s="34">
        <f>IF(D43="PHBW",VLOOKUP(A43,OPT!I$1:J$80,2),"")</f>
        <v>11</v>
      </c>
      <c r="O43" s="33" t="str">
        <f>IF(D43="EM",VLOOKUP(A43,OPT!K$1:L$80,2),"")</f>
        <v/>
      </c>
    </row>
    <row r="44" spans="1:15" ht="17.399999999999999">
      <c r="A44" s="28">
        <v>2638</v>
      </c>
      <c r="B44" s="29" t="s">
        <v>73</v>
      </c>
      <c r="C44" s="29" t="s">
        <v>18</v>
      </c>
      <c r="D44" s="29" t="s">
        <v>34</v>
      </c>
      <c r="E44" s="32">
        <v>5</v>
      </c>
      <c r="F44" s="32">
        <v>2</v>
      </c>
      <c r="G44" s="32">
        <v>5</v>
      </c>
      <c r="H44" s="32">
        <v>4</v>
      </c>
      <c r="I44" s="32">
        <v>2</v>
      </c>
      <c r="J44" s="13" t="str">
        <f>IF(C44="MR",VLOOKUP(A44,OPT!A$1:B$100,2),"")</f>
        <v/>
      </c>
      <c r="K44" s="32">
        <f>IF(C44="DIT",VLOOKUP(A44,OPT!C$1:D$80,2),"")</f>
        <v>4</v>
      </c>
      <c r="L44" s="33" t="str">
        <f>IF(D44="CSA",VLOOKUP(A44,OPT!E$1:F$80,2),"")</f>
        <v/>
      </c>
      <c r="M44" s="33" t="str">
        <f>IF(D44="CSA",VLOOKUP(A44,OPT!G$1:H$80,2),"")</f>
        <v/>
      </c>
      <c r="N44" s="34">
        <f>IF(D44="PHBW",VLOOKUP(A44,OPT!I$1:J$80,2),"")</f>
        <v>3</v>
      </c>
      <c r="O44" s="33" t="str">
        <f>IF(D44="EM",VLOOKUP(A44,OPT!K$1:L$80,2),"")</f>
        <v/>
      </c>
    </row>
    <row r="45" spans="1:15" ht="17.399999999999999">
      <c r="A45" s="28">
        <v>2639</v>
      </c>
      <c r="B45" s="29" t="s">
        <v>74</v>
      </c>
      <c r="C45" s="29" t="s">
        <v>17</v>
      </c>
      <c r="D45" s="29" t="s">
        <v>43</v>
      </c>
      <c r="E45" s="32">
        <v>5</v>
      </c>
      <c r="F45" s="32">
        <v>6</v>
      </c>
      <c r="G45" s="32">
        <v>2</v>
      </c>
      <c r="H45" s="32">
        <v>8</v>
      </c>
      <c r="I45" s="32">
        <v>3</v>
      </c>
      <c r="J45" s="13">
        <f>IF(C45="MR",VLOOKUP(A45,OPT!A$1:B$100,2),"")</f>
        <v>3</v>
      </c>
      <c r="K45" s="32" t="str">
        <f>IF(C45="DIT",VLOOKUP(A45,OPT!C$1:D$80,2),"")</f>
        <v/>
      </c>
      <c r="L45" s="33" t="str">
        <f>IF(D45="CSA",VLOOKUP(A45,OPT!E$1:F$80,2),"")</f>
        <v/>
      </c>
      <c r="M45" s="33" t="str">
        <f>IF(D45="CSA",VLOOKUP(A45,OPT!G$1:H$80,2),"")</f>
        <v/>
      </c>
      <c r="N45" s="34" t="str">
        <f>IF(D45="PHBW",VLOOKUP(A45,OPT!I$1:J$80,2),"")</f>
        <v/>
      </c>
      <c r="O45" s="33">
        <f>IF(D45="EM",VLOOKUP(A45,OPT!K$1:L$80,2),"")</f>
        <v>6</v>
      </c>
    </row>
    <row r="46" spans="1:15" ht="17.399999999999999">
      <c r="A46" s="28">
        <v>2640</v>
      </c>
      <c r="B46" s="29" t="s">
        <v>75</v>
      </c>
      <c r="C46" s="29" t="s">
        <v>18</v>
      </c>
      <c r="D46" s="29" t="s">
        <v>43</v>
      </c>
      <c r="E46" s="32">
        <v>6</v>
      </c>
      <c r="F46" s="32">
        <v>5</v>
      </c>
      <c r="G46" s="32">
        <v>5</v>
      </c>
      <c r="H46" s="32">
        <v>9</v>
      </c>
      <c r="I46" s="32">
        <v>3</v>
      </c>
      <c r="J46" s="13" t="str">
        <f>IF(C46="MR",VLOOKUP(A46,OPT!A$1:B$100,2),"")</f>
        <v/>
      </c>
      <c r="K46" s="32">
        <f>IF(C46="DIT",VLOOKUP(A46,OPT!C$1:D$80,2),"")</f>
        <v>6</v>
      </c>
      <c r="L46" s="33" t="str">
        <f>IF(D46="CSA",VLOOKUP(A46,OPT!E$1:F$80,2),"")</f>
        <v/>
      </c>
      <c r="M46" s="33" t="str">
        <f>IF(D46="CSA",VLOOKUP(A46,OPT!G$1:H$80,2),"")</f>
        <v/>
      </c>
      <c r="N46" s="34" t="str">
        <f>IF(D46="PHBW",VLOOKUP(A46,OPT!I$1:J$80,2),"")</f>
        <v/>
      </c>
      <c r="O46" s="33">
        <f>IF(D46="EM",VLOOKUP(A46,OPT!K$1:L$80,2),"")</f>
        <v>5</v>
      </c>
    </row>
    <row r="47" spans="1:15" ht="17.399999999999999">
      <c r="A47" s="28">
        <v>2641</v>
      </c>
      <c r="B47" s="29" t="s">
        <v>76</v>
      </c>
      <c r="C47" s="29" t="s">
        <v>17</v>
      </c>
      <c r="D47" s="29" t="s">
        <v>34</v>
      </c>
      <c r="E47" s="32">
        <v>4</v>
      </c>
      <c r="F47" s="32">
        <v>10</v>
      </c>
      <c r="G47" s="32">
        <v>7</v>
      </c>
      <c r="H47" s="32">
        <v>8</v>
      </c>
      <c r="I47" s="32">
        <v>4</v>
      </c>
      <c r="J47" s="13">
        <f>IF(C47="MR",VLOOKUP(A47,OPT!A$1:B$100,2),"")</f>
        <v>6</v>
      </c>
      <c r="K47" s="32" t="str">
        <f>IF(C47="DIT",VLOOKUP(A47,OPT!C$1:D$80,2),"")</f>
        <v/>
      </c>
      <c r="L47" s="33" t="str">
        <f>IF(D47="CSA",VLOOKUP(A47,OPT!E$1:F$80,2),"")</f>
        <v/>
      </c>
      <c r="M47" s="33" t="str">
        <f>IF(D47="CSA",VLOOKUP(A47,OPT!G$1:H$80,2),"")</f>
        <v/>
      </c>
      <c r="N47" s="34">
        <f>IF(D47="PHBW",VLOOKUP(A47,OPT!I$1:J$80,2),"")</f>
        <v>7</v>
      </c>
      <c r="O47" s="33" t="str">
        <f>IF(D47="EM",VLOOKUP(A47,OPT!K$1:L$80,2),"")</f>
        <v/>
      </c>
    </row>
    <row r="48" spans="1:15" ht="17.399999999999999">
      <c r="A48" s="28">
        <v>2642</v>
      </c>
      <c r="B48" s="29" t="s">
        <v>77</v>
      </c>
      <c r="C48" s="29" t="s">
        <v>17</v>
      </c>
      <c r="D48" s="29" t="s">
        <v>43</v>
      </c>
      <c r="E48" s="32">
        <v>4</v>
      </c>
      <c r="F48" s="32">
        <v>3</v>
      </c>
      <c r="G48" s="32">
        <v>4</v>
      </c>
      <c r="H48" s="32">
        <v>2</v>
      </c>
      <c r="I48" s="32">
        <v>1</v>
      </c>
      <c r="J48" s="13">
        <f>IF(C48="MR",VLOOKUP(A48,OPT!A$1:B$100,2),"")</f>
        <v>4</v>
      </c>
      <c r="K48" s="32" t="str">
        <f>IF(C48="DIT",VLOOKUP(A48,OPT!C$1:D$80,2),"")</f>
        <v/>
      </c>
      <c r="L48" s="33" t="str">
        <f>IF(D48="CSA",VLOOKUP(A48,OPT!E$1:F$80,2),"")</f>
        <v/>
      </c>
      <c r="M48" s="33" t="str">
        <f>IF(D48="CSA",VLOOKUP(A48,OPT!G$1:H$80,2),"")</f>
        <v/>
      </c>
      <c r="N48" s="34" t="str">
        <f>IF(D48="PHBW",VLOOKUP(A48,OPT!I$1:J$80,2),"")</f>
        <v/>
      </c>
      <c r="O48" s="33">
        <f>IF(D48="EM",VLOOKUP(A48,OPT!K$1:L$80,2),"")</f>
        <v>2</v>
      </c>
    </row>
    <row r="49" spans="1:15" ht="17.399999999999999">
      <c r="A49" s="28">
        <v>2643</v>
      </c>
      <c r="B49" s="29" t="s">
        <v>78</v>
      </c>
      <c r="C49" s="29" t="s">
        <v>17</v>
      </c>
      <c r="D49" s="29" t="s">
        <v>34</v>
      </c>
      <c r="E49" s="32">
        <v>13</v>
      </c>
      <c r="F49" s="32">
        <v>16</v>
      </c>
      <c r="G49" s="32">
        <v>7</v>
      </c>
      <c r="H49" s="32">
        <v>9</v>
      </c>
      <c r="I49" s="32">
        <v>9</v>
      </c>
      <c r="J49" s="13">
        <f>IF(C49="MR",VLOOKUP(A49,OPT!A$1:B$100,2),"")</f>
        <v>6</v>
      </c>
      <c r="K49" s="32" t="str">
        <f>IF(C49="DIT",VLOOKUP(A49,OPT!C$1:D$80,2),"")</f>
        <v/>
      </c>
      <c r="L49" s="33" t="str">
        <f>IF(D49="CSA",VLOOKUP(A49,OPT!E$1:F$80,2),"")</f>
        <v/>
      </c>
      <c r="M49" s="33" t="str">
        <f>IF(D49="CSA",VLOOKUP(A49,OPT!G$1:H$80,2),"")</f>
        <v/>
      </c>
      <c r="N49" s="34">
        <f>IF(D49="PHBW",VLOOKUP(A49,OPT!I$1:J$80,2),"")</f>
        <v>9</v>
      </c>
      <c r="O49" s="33" t="str">
        <f>IF(D49="EM",VLOOKUP(A49,OPT!K$1:L$80,2),"")</f>
        <v/>
      </c>
    </row>
    <row r="50" spans="1:15" ht="17.399999999999999">
      <c r="A50" s="28">
        <v>2644</v>
      </c>
      <c r="B50" s="29" t="s">
        <v>79</v>
      </c>
      <c r="C50" s="29" t="s">
        <v>17</v>
      </c>
      <c r="D50" s="29" t="s">
        <v>34</v>
      </c>
      <c r="E50" s="32">
        <v>6</v>
      </c>
      <c r="F50" s="32">
        <v>9</v>
      </c>
      <c r="G50" s="32">
        <v>7</v>
      </c>
      <c r="H50" s="32">
        <v>5</v>
      </c>
      <c r="I50" s="32">
        <v>3</v>
      </c>
      <c r="J50" s="13">
        <f>IF(C50="MR",VLOOKUP(A50,OPT!A$1:B$100,2),"")</f>
        <v>5</v>
      </c>
      <c r="K50" s="32" t="str">
        <f>IF(C50="DIT",VLOOKUP(A50,OPT!C$1:D$80,2),"")</f>
        <v/>
      </c>
      <c r="L50" s="33" t="str">
        <f>IF(D50="CSA",VLOOKUP(A50,OPT!E$1:F$80,2),"")</f>
        <v/>
      </c>
      <c r="M50" s="33" t="str">
        <f>IF(D50="CSA",VLOOKUP(A50,OPT!G$1:H$80,2),"")</f>
        <v/>
      </c>
      <c r="N50" s="34">
        <f>IF(D50="PHBW",VLOOKUP(A50,OPT!I$1:J$80,2),"")</f>
        <v>9</v>
      </c>
      <c r="O50" s="33" t="str">
        <f>IF(D50="EM",VLOOKUP(A50,OPT!K$1:L$80,2),"")</f>
        <v/>
      </c>
    </row>
    <row r="51" spans="1:15" ht="17.399999999999999">
      <c r="A51" s="28">
        <v>2645</v>
      </c>
      <c r="B51" s="29" t="s">
        <v>80</v>
      </c>
      <c r="C51" s="29" t="s">
        <v>17</v>
      </c>
      <c r="D51" s="29" t="s">
        <v>34</v>
      </c>
      <c r="E51" s="32">
        <v>2</v>
      </c>
      <c r="F51" s="32">
        <v>8</v>
      </c>
      <c r="G51" s="32">
        <v>3</v>
      </c>
      <c r="H51" s="32">
        <v>4</v>
      </c>
      <c r="I51" s="32">
        <v>4</v>
      </c>
      <c r="J51" s="13">
        <f>IF(C51="MR",VLOOKUP(A51,OPT!A$1:B$100,2),"")</f>
        <v>4</v>
      </c>
      <c r="K51" s="32" t="str">
        <f>IF(C51="DIT",VLOOKUP(A51,OPT!C$1:D$80,2),"")</f>
        <v/>
      </c>
      <c r="L51" s="33" t="str">
        <f>IF(D51="CSA",VLOOKUP(A51,OPT!E$1:F$80,2),"")</f>
        <v/>
      </c>
      <c r="M51" s="33" t="str">
        <f>IF(D51="CSA",VLOOKUP(A51,OPT!G$1:H$80,2),"")</f>
        <v/>
      </c>
      <c r="N51" s="34">
        <f>IF(D51="PHBW",VLOOKUP(A51,OPT!I$1:J$80,2),"")</f>
        <v>5</v>
      </c>
      <c r="O51" s="33" t="str">
        <f>IF(D51="EM",VLOOKUP(A51,OPT!K$1:L$80,2),"")</f>
        <v/>
      </c>
    </row>
    <row r="52" spans="1:15" ht="17.399999999999999">
      <c r="A52" s="28">
        <v>2646</v>
      </c>
      <c r="B52" s="29" t="s">
        <v>81</v>
      </c>
      <c r="C52" s="29" t="s">
        <v>17</v>
      </c>
      <c r="D52" s="29" t="s">
        <v>34</v>
      </c>
      <c r="E52" s="32">
        <v>9</v>
      </c>
      <c r="F52" s="32">
        <v>5</v>
      </c>
      <c r="G52" s="32">
        <v>9</v>
      </c>
      <c r="H52" s="32">
        <v>7</v>
      </c>
      <c r="I52" s="32">
        <v>4</v>
      </c>
      <c r="J52" s="13">
        <f>IF(C52="MR",VLOOKUP(A52,OPT!A$1:B$100,2),"")</f>
        <v>8</v>
      </c>
      <c r="K52" s="32" t="str">
        <f>IF(C52="DIT",VLOOKUP(A52,OPT!C$1:D$80,2),"")</f>
        <v/>
      </c>
      <c r="L52" s="33" t="str">
        <f>IF(D52="CSA",VLOOKUP(A52,OPT!E$1:F$80,2),"")</f>
        <v/>
      </c>
      <c r="M52" s="33" t="str">
        <f>IF(D52="CSA",VLOOKUP(A52,OPT!G$1:H$80,2),"")</f>
        <v/>
      </c>
      <c r="N52" s="34">
        <f>IF(D52="PHBW",VLOOKUP(A52,OPT!I$1:J$80,2),"")</f>
        <v>4</v>
      </c>
      <c r="O52" s="33" t="str">
        <f>IF(D52="EM",VLOOKUP(A52,OPT!K$1:L$80,2),"")</f>
        <v/>
      </c>
    </row>
    <row r="53" spans="1:15" ht="17.399999999999999">
      <c r="A53" s="28">
        <v>2647</v>
      </c>
      <c r="B53" s="29" t="s">
        <v>82</v>
      </c>
      <c r="C53" s="29" t="s">
        <v>17</v>
      </c>
      <c r="D53" s="29" t="s">
        <v>2</v>
      </c>
      <c r="E53" s="32">
        <v>4</v>
      </c>
      <c r="F53" s="32">
        <v>1</v>
      </c>
      <c r="G53" s="32">
        <v>3</v>
      </c>
      <c r="H53" s="32">
        <v>7</v>
      </c>
      <c r="I53" s="32">
        <v>3</v>
      </c>
      <c r="J53" s="13">
        <f>IF(C53="MR",VLOOKUP(A53,OPT!A$1:B$100,2),"")</f>
        <v>0</v>
      </c>
      <c r="K53" s="32" t="str">
        <f>IF(C53="DIT",VLOOKUP(A53,OPT!C$1:D$80,2),"")</f>
        <v/>
      </c>
      <c r="L53" s="33">
        <f>IF(D53="CSA",VLOOKUP(A53,OPT!E$1:F$80,2),"")</f>
        <v>3</v>
      </c>
      <c r="M53" s="33">
        <f>IF(D53="CSA",VLOOKUP(A53,OPT!G$1:H$80,2),"")</f>
        <v>1</v>
      </c>
      <c r="N53" s="34" t="str">
        <f>IF(D53="PHBW",VLOOKUP(A53,OPT!I$1:J$80,2),"")</f>
        <v/>
      </c>
      <c r="O53" s="33" t="str">
        <f>IF(D53="EM",VLOOKUP(A53,OPT!K$1:L$80,2),"")</f>
        <v/>
      </c>
    </row>
    <row r="54" spans="1:15" ht="17.399999999999999">
      <c r="A54" s="28">
        <v>2648</v>
      </c>
      <c r="B54" s="29" t="s">
        <v>83</v>
      </c>
      <c r="C54" s="29" t="s">
        <v>17</v>
      </c>
      <c r="D54" s="29" t="s">
        <v>43</v>
      </c>
      <c r="E54" s="32">
        <v>7</v>
      </c>
      <c r="F54" s="32">
        <v>11</v>
      </c>
      <c r="G54" s="32">
        <v>5</v>
      </c>
      <c r="H54" s="32">
        <v>8</v>
      </c>
      <c r="I54" s="32">
        <v>3</v>
      </c>
      <c r="J54" s="13">
        <f>IF(C54="MR",VLOOKUP(A54,OPT!A$1:B$100,2),"")</f>
        <v>5</v>
      </c>
      <c r="K54" s="32" t="str">
        <f>IF(C54="DIT",VLOOKUP(A54,OPT!C$1:D$80,2),"")</f>
        <v/>
      </c>
      <c r="L54" s="33" t="str">
        <f>IF(D54="CSA",VLOOKUP(A54,OPT!E$1:F$80,2),"")</f>
        <v/>
      </c>
      <c r="M54" s="33" t="str">
        <f>IF(D54="CSA",VLOOKUP(A54,OPT!G$1:H$80,2),"")</f>
        <v/>
      </c>
      <c r="N54" s="34" t="str">
        <f>IF(D54="PHBW",VLOOKUP(A54,OPT!I$1:J$80,2),"")</f>
        <v/>
      </c>
      <c r="O54" s="33">
        <f>IF(D54="EM",VLOOKUP(A54,OPT!K$1:L$80,2),"")</f>
        <v>7</v>
      </c>
    </row>
    <row r="55" spans="1:15" ht="17.399999999999999">
      <c r="A55" s="28">
        <v>2649</v>
      </c>
      <c r="B55" s="29" t="s">
        <v>84</v>
      </c>
      <c r="C55" s="29" t="s">
        <v>17</v>
      </c>
      <c r="D55" s="29" t="s">
        <v>34</v>
      </c>
      <c r="E55" s="32">
        <v>7</v>
      </c>
      <c r="F55" s="32">
        <v>10</v>
      </c>
      <c r="G55" s="32">
        <v>6</v>
      </c>
      <c r="H55" s="32">
        <v>9</v>
      </c>
      <c r="I55" s="32">
        <v>4</v>
      </c>
      <c r="J55" s="13">
        <f>IF(C55="MR",VLOOKUP(A55,OPT!A$1:B$100,2),"")</f>
        <v>5</v>
      </c>
      <c r="K55" s="32" t="str">
        <f>IF(C55="DIT",VLOOKUP(A55,OPT!C$1:D$80,2),"")</f>
        <v/>
      </c>
      <c r="L55" s="33" t="str">
        <f>IF(D55="CSA",VLOOKUP(A55,OPT!E$1:F$80,2),"")</f>
        <v/>
      </c>
      <c r="M55" s="33" t="str">
        <f>IF(D55="CSA",VLOOKUP(A55,OPT!G$1:H$80,2),"")</f>
        <v/>
      </c>
      <c r="N55" s="34">
        <f>IF(D55="PHBW",VLOOKUP(A55,OPT!I$1:J$80,2),"")</f>
        <v>8</v>
      </c>
      <c r="O55" s="33" t="str">
        <f>IF(D55="EM",VLOOKUP(A55,OPT!K$1:L$80,2),"")</f>
        <v/>
      </c>
    </row>
    <row r="56" spans="1:15" ht="17.399999999999999">
      <c r="A56" s="28">
        <v>2650</v>
      </c>
      <c r="B56" s="29" t="s">
        <v>85</v>
      </c>
      <c r="C56" s="29" t="s">
        <v>17</v>
      </c>
      <c r="D56" s="29" t="s">
        <v>43</v>
      </c>
      <c r="E56" s="32">
        <v>12</v>
      </c>
      <c r="F56" s="32">
        <v>14</v>
      </c>
      <c r="G56" s="32">
        <v>8</v>
      </c>
      <c r="H56" s="32">
        <v>10</v>
      </c>
      <c r="I56" s="32">
        <v>7</v>
      </c>
      <c r="J56" s="13">
        <f>IF(C56="MR",VLOOKUP(A56,OPT!A$1:B$100,2),"")</f>
        <v>5</v>
      </c>
      <c r="K56" s="32" t="str">
        <f>IF(C56="DIT",VLOOKUP(A56,OPT!C$1:D$80,2),"")</f>
        <v/>
      </c>
      <c r="L56" s="33" t="str">
        <f>IF(D56="CSA",VLOOKUP(A56,OPT!E$1:F$80,2),"")</f>
        <v/>
      </c>
      <c r="M56" s="33" t="str">
        <f>IF(D56="CSA",VLOOKUP(A56,OPT!G$1:H$80,2),"")</f>
        <v/>
      </c>
      <c r="N56" s="34" t="str">
        <f>IF(D56="PHBW",VLOOKUP(A56,OPT!I$1:J$80,2),"")</f>
        <v/>
      </c>
      <c r="O56" s="33">
        <f>IF(D56="EM",VLOOKUP(A56,OPT!K$1:L$80,2),"")</f>
        <v>4</v>
      </c>
    </row>
    <row r="57" spans="1:15" ht="17.399999999999999">
      <c r="A57" s="28">
        <v>2651</v>
      </c>
      <c r="B57" s="29" t="s">
        <v>86</v>
      </c>
      <c r="C57" s="29" t="s">
        <v>17</v>
      </c>
      <c r="D57" s="29" t="s">
        <v>34</v>
      </c>
      <c r="E57" s="32">
        <v>14</v>
      </c>
      <c r="F57" s="32">
        <v>19</v>
      </c>
      <c r="G57" s="32">
        <v>8</v>
      </c>
      <c r="H57" s="32">
        <v>12</v>
      </c>
      <c r="I57" s="32">
        <v>9</v>
      </c>
      <c r="J57" s="13">
        <f>IF(C57="MR",VLOOKUP(A57,OPT!A$1:B$100,2),"")</f>
        <v>8</v>
      </c>
      <c r="K57" s="32" t="str">
        <f>IF(C57="DIT",VLOOKUP(A57,OPT!C$1:D$80,2),"")</f>
        <v/>
      </c>
      <c r="L57" s="33" t="str">
        <f>IF(D57="CSA",VLOOKUP(A57,OPT!E$1:F$80,2),"")</f>
        <v/>
      </c>
      <c r="M57" s="33" t="str">
        <f>IF(D57="CSA",VLOOKUP(A57,OPT!G$1:H$80,2),"")</f>
        <v/>
      </c>
      <c r="N57" s="34">
        <f>IF(D57="PHBW",VLOOKUP(A57,OPT!I$1:J$80,2),"")</f>
        <v>11</v>
      </c>
      <c r="O57" s="33" t="str">
        <f>IF(D57="EM",VLOOKUP(A57,OPT!K$1:L$80,2),"")</f>
        <v/>
      </c>
    </row>
    <row r="58" spans="1:15" ht="17.399999999999999">
      <c r="A58" s="28">
        <v>2652</v>
      </c>
      <c r="B58" s="29" t="s">
        <v>87</v>
      </c>
      <c r="C58" s="29" t="s">
        <v>17</v>
      </c>
      <c r="D58" s="29" t="s">
        <v>2</v>
      </c>
      <c r="E58" s="32">
        <v>16</v>
      </c>
      <c r="F58" s="32">
        <v>18</v>
      </c>
      <c r="G58" s="32">
        <v>9</v>
      </c>
      <c r="H58" s="32">
        <v>9</v>
      </c>
      <c r="I58" s="32">
        <v>7</v>
      </c>
      <c r="J58" s="13">
        <f>IF(C58="MR",VLOOKUP(A58,OPT!A$1:B$100,2),"")</f>
        <v>10</v>
      </c>
      <c r="K58" s="32" t="str">
        <f>IF(C58="DIT",VLOOKUP(A58,OPT!C$1:D$80,2),"")</f>
        <v/>
      </c>
      <c r="L58" s="33">
        <f>IF(D58="CSA",VLOOKUP(A58,OPT!E$1:F$80,2),"")</f>
        <v>12</v>
      </c>
      <c r="M58" s="33">
        <f>IF(D58="CSA",VLOOKUP(A58,OPT!G$1:H$80,2),"")</f>
        <v>3</v>
      </c>
      <c r="N58" s="34" t="str">
        <f>IF(D58="PHBW",VLOOKUP(A58,OPT!I$1:J$80,2),"")</f>
        <v/>
      </c>
      <c r="O58" s="33" t="str">
        <f>IF(D58="EM",VLOOKUP(A58,OPT!K$1:L$80,2),"")</f>
        <v/>
      </c>
    </row>
    <row r="59" spans="1:15" ht="17.399999999999999">
      <c r="A59" s="28">
        <v>2653</v>
      </c>
      <c r="B59" s="29" t="s">
        <v>88</v>
      </c>
      <c r="C59" s="29" t="s">
        <v>18</v>
      </c>
      <c r="D59" s="29" t="s">
        <v>2</v>
      </c>
      <c r="E59" s="32">
        <v>0</v>
      </c>
      <c r="F59" s="32">
        <v>1</v>
      </c>
      <c r="G59" s="32">
        <v>1</v>
      </c>
      <c r="H59" s="32">
        <v>3</v>
      </c>
      <c r="I59" s="32">
        <v>1</v>
      </c>
      <c r="J59" s="13" t="str">
        <f>IF(C59="MR",VLOOKUP(A59,OPT!A$1:B$100,2),"")</f>
        <v/>
      </c>
      <c r="K59" s="32">
        <f>IF(C59="DIT",VLOOKUP(A59,OPT!C$1:D$80,2),"")</f>
        <v>2</v>
      </c>
      <c r="L59" s="33">
        <f>IF(D59="CSA",VLOOKUP(A59,OPT!E$1:F$80,2),"")</f>
        <v>1</v>
      </c>
      <c r="M59" s="33">
        <f>IF(D59="CSA",VLOOKUP(A59,OPT!G$1:H$80,2),"")</f>
        <v>0</v>
      </c>
      <c r="N59" s="34" t="str">
        <f>IF(D59="PHBW",VLOOKUP(A59,OPT!I$1:J$80,2),"")</f>
        <v/>
      </c>
      <c r="O59" s="33" t="str">
        <f>IF(D59="EM",VLOOKUP(A59,OPT!K$1:L$80,2),"")</f>
        <v/>
      </c>
    </row>
    <row r="60" spans="1:15" ht="17.399999999999999">
      <c r="A60" s="28">
        <v>2654</v>
      </c>
      <c r="B60" s="29" t="s">
        <v>89</v>
      </c>
      <c r="C60" s="29" t="s">
        <v>17</v>
      </c>
      <c r="D60" s="29" t="s">
        <v>34</v>
      </c>
      <c r="E60" s="32">
        <v>2</v>
      </c>
      <c r="F60" s="32">
        <v>4</v>
      </c>
      <c r="G60" s="32">
        <v>4</v>
      </c>
      <c r="H60" s="32">
        <v>7</v>
      </c>
      <c r="I60" s="32">
        <v>3</v>
      </c>
      <c r="J60" s="13">
        <f>IF(C60="MR",VLOOKUP(A60,OPT!A$1:B$100,2),"")</f>
        <v>2</v>
      </c>
      <c r="K60" s="32" t="str">
        <f>IF(C60="DIT",VLOOKUP(A60,OPT!C$1:D$80,2),"")</f>
        <v/>
      </c>
      <c r="L60" s="33" t="str">
        <f>IF(D60="CSA",VLOOKUP(A60,OPT!E$1:F$80,2),"")</f>
        <v/>
      </c>
      <c r="M60" s="33" t="str">
        <f>IF(D60="CSA",VLOOKUP(A60,OPT!G$1:H$80,2),"")</f>
        <v/>
      </c>
      <c r="N60" s="34">
        <f>IF(D60="PHBW",VLOOKUP(A60,OPT!I$1:J$80,2),"")</f>
        <v>3</v>
      </c>
      <c r="O60" s="33" t="str">
        <f>IF(D60="EM",VLOOKUP(A60,OPT!K$1:L$80,2),"")</f>
        <v/>
      </c>
    </row>
    <row r="61" spans="1:15" ht="17.399999999999999">
      <c r="A61" s="28">
        <v>2655</v>
      </c>
      <c r="B61" s="29" t="s">
        <v>90</v>
      </c>
      <c r="C61" s="29" t="s">
        <v>17</v>
      </c>
      <c r="D61" s="29" t="s">
        <v>2</v>
      </c>
      <c r="E61" s="32">
        <v>12</v>
      </c>
      <c r="F61" s="32">
        <v>16</v>
      </c>
      <c r="G61" s="32">
        <v>9</v>
      </c>
      <c r="H61" s="32">
        <v>9</v>
      </c>
      <c r="I61" s="32">
        <v>9</v>
      </c>
      <c r="J61" s="13">
        <f>IF(C61="MR",VLOOKUP(A61,OPT!A$1:B$100,2),"")</f>
        <v>8</v>
      </c>
      <c r="K61" s="32" t="str">
        <f>IF(C61="DIT",VLOOKUP(A61,OPT!C$1:D$80,2),"")</f>
        <v/>
      </c>
      <c r="L61" s="33">
        <f>IF(D61="CSA",VLOOKUP(A61,OPT!E$1:F$80,2),"")</f>
        <v>9</v>
      </c>
      <c r="M61" s="33">
        <f>IF(D61="CSA",VLOOKUP(A61,OPT!G$1:H$80,2),"")</f>
        <v>2</v>
      </c>
      <c r="N61" s="34" t="str">
        <f>IF(D61="PHBW",VLOOKUP(A61,OPT!I$1:J$80,2),"")</f>
        <v/>
      </c>
      <c r="O61" s="33" t="str">
        <f>IF(D61="EM",VLOOKUP(A61,OPT!K$1:L$80,2),"")</f>
        <v/>
      </c>
    </row>
    <row r="62" spans="1:15" ht="17.399999999999999">
      <c r="A62" s="28">
        <v>2656</v>
      </c>
      <c r="B62" s="29" t="s">
        <v>92</v>
      </c>
      <c r="C62" s="29" t="s">
        <v>18</v>
      </c>
      <c r="D62" s="29" t="s">
        <v>43</v>
      </c>
      <c r="E62" s="32">
        <v>6</v>
      </c>
      <c r="F62" s="32">
        <v>11</v>
      </c>
      <c r="G62" s="32">
        <v>3</v>
      </c>
      <c r="H62" s="32">
        <v>3</v>
      </c>
      <c r="I62" s="32">
        <v>2</v>
      </c>
      <c r="J62" s="13" t="str">
        <f>IF(C62="MR",VLOOKUP(A62,OPT!A$1:B$100,2),"")</f>
        <v/>
      </c>
      <c r="K62" s="32">
        <f>IF(C62="DIT",VLOOKUP(A62,OPT!C$1:D$80,2),"")</f>
        <v>2</v>
      </c>
      <c r="L62" s="33" t="str">
        <f>IF(D62="CSA",VLOOKUP(A62,OPT!E$1:F$80,2),"")</f>
        <v/>
      </c>
      <c r="M62" s="33" t="str">
        <f>IF(D62="CSA",VLOOKUP(A62,OPT!G$1:H$80,2),"")</f>
        <v/>
      </c>
      <c r="N62" s="34" t="str">
        <f>IF(D62="PHBW",VLOOKUP(A62,OPT!I$1:J$80,2),"")</f>
        <v/>
      </c>
      <c r="O62" s="33">
        <f>IF(D62="EM",VLOOKUP(A62,OPT!K$1:L$80,2),"")</f>
        <v>1</v>
      </c>
    </row>
    <row r="63" spans="1:15" ht="17.399999999999999">
      <c r="A63" s="28">
        <v>2657</v>
      </c>
      <c r="B63" s="29" t="s">
        <v>93</v>
      </c>
      <c r="C63" s="29" t="s">
        <v>18</v>
      </c>
      <c r="D63" s="29" t="s">
        <v>2</v>
      </c>
      <c r="E63" s="32">
        <v>4</v>
      </c>
      <c r="F63" s="32">
        <v>3</v>
      </c>
      <c r="G63" s="32">
        <v>1</v>
      </c>
      <c r="H63" s="32">
        <v>5</v>
      </c>
      <c r="I63" s="32">
        <v>3</v>
      </c>
      <c r="J63" s="13" t="str">
        <f>IF(C63="MR",VLOOKUP(A63,OPT!A$1:B$100,2),"")</f>
        <v/>
      </c>
      <c r="K63" s="32">
        <f>IF(C63="DIT",VLOOKUP(A63,OPT!C$1:D$80,2),"")</f>
        <v>2</v>
      </c>
      <c r="L63" s="33">
        <f>IF(D63="CSA",VLOOKUP(A63,OPT!E$1:F$80,2),"")</f>
        <v>4</v>
      </c>
      <c r="M63" s="33">
        <f>IF(D63="CSA",VLOOKUP(A63,OPT!G$1:H$80,2),"")</f>
        <v>2</v>
      </c>
      <c r="N63" s="34" t="str">
        <f>IF(D63="PHBW",VLOOKUP(A63,OPT!I$1:J$80,2),"")</f>
        <v/>
      </c>
      <c r="O63" s="33" t="str">
        <f>IF(D63="EM",VLOOKUP(A63,OPT!K$1:L$80,2),"")</f>
        <v/>
      </c>
    </row>
    <row r="64" spans="1:15" ht="17.399999999999999">
      <c r="A64" s="28">
        <v>2658</v>
      </c>
      <c r="B64" s="29" t="s">
        <v>94</v>
      </c>
      <c r="C64" s="29" t="s">
        <v>18</v>
      </c>
      <c r="D64" s="29" t="s">
        <v>2</v>
      </c>
      <c r="E64" s="32">
        <v>1</v>
      </c>
      <c r="F64" s="32">
        <v>1</v>
      </c>
      <c r="G64" s="32">
        <v>1</v>
      </c>
      <c r="H64" s="32">
        <v>3</v>
      </c>
      <c r="I64" s="32">
        <v>2</v>
      </c>
      <c r="J64" s="13" t="str">
        <f>IF(C64="MR",VLOOKUP(A64,OPT!A$1:B$100,2),"")</f>
        <v/>
      </c>
      <c r="K64" s="32">
        <f>IF(C64="DIT",VLOOKUP(A64,OPT!C$1:D$80,2),"")</f>
        <v>1</v>
      </c>
      <c r="L64" s="33">
        <f>IF(D64="CSA",VLOOKUP(A64,OPT!E$1:F$80,2),"")</f>
        <v>1</v>
      </c>
      <c r="M64" s="33">
        <f>IF(D64="CSA",VLOOKUP(A64,OPT!G$1:H$80,2),"")</f>
        <v>1</v>
      </c>
      <c r="N64" s="34" t="str">
        <f>IF(D64="PHBW",VLOOKUP(A64,OPT!I$1:J$80,2),"")</f>
        <v/>
      </c>
      <c r="O64" s="33" t="str">
        <f>IF(D64="EM",VLOOKUP(A64,OPT!K$1:L$80,2),"")</f>
        <v/>
      </c>
    </row>
    <row r="65" spans="1:15" ht="17.399999999999999">
      <c r="A65" s="28">
        <v>2659</v>
      </c>
      <c r="B65" s="29" t="s">
        <v>95</v>
      </c>
      <c r="C65" s="29" t="s">
        <v>18</v>
      </c>
      <c r="D65" s="29" t="s">
        <v>2</v>
      </c>
      <c r="E65" s="32">
        <v>5</v>
      </c>
      <c r="F65" s="32">
        <v>5</v>
      </c>
      <c r="G65" s="32">
        <v>5</v>
      </c>
      <c r="H65" s="32">
        <v>5</v>
      </c>
      <c r="I65" s="32">
        <v>1</v>
      </c>
      <c r="J65" s="13" t="str">
        <f>IF(C65="MR",VLOOKUP(A65,OPT!A$1:B$100,2),"")</f>
        <v/>
      </c>
      <c r="K65" s="32">
        <f>IF(C65="DIT",VLOOKUP(A65,OPT!C$1:D$80,2),"")</f>
        <v>1</v>
      </c>
      <c r="L65" s="33">
        <f>IF(D65="CSA",VLOOKUP(A65,OPT!E$1:F$80,2),"")</f>
        <v>2</v>
      </c>
      <c r="M65" s="33">
        <f>IF(D65="CSA",VLOOKUP(A65,OPT!G$1:H$80,2),"")</f>
        <v>0</v>
      </c>
      <c r="N65" s="34" t="str">
        <f>IF(D65="PHBW",VLOOKUP(A65,OPT!I$1:J$80,2),"")</f>
        <v/>
      </c>
      <c r="O65" s="33" t="str">
        <f>IF(D65="EM",VLOOKUP(A65,OPT!K$1:L$80,2),"")</f>
        <v/>
      </c>
    </row>
    <row r="66" spans="1:15" ht="17.399999999999999">
      <c r="A66" s="28">
        <v>2660</v>
      </c>
      <c r="B66" s="29" t="s">
        <v>96</v>
      </c>
      <c r="C66" s="29" t="s">
        <v>17</v>
      </c>
      <c r="D66" s="29" t="s">
        <v>2</v>
      </c>
      <c r="E66" s="32">
        <v>7</v>
      </c>
      <c r="F66" s="32">
        <v>5</v>
      </c>
      <c r="G66" s="32">
        <v>7</v>
      </c>
      <c r="H66" s="32">
        <v>5</v>
      </c>
      <c r="I66" s="32">
        <v>3</v>
      </c>
      <c r="J66" s="13">
        <f>IF(C66="MR",VLOOKUP(A66,OPT!A$1:B$100,2),"")</f>
        <v>5</v>
      </c>
      <c r="K66" s="32" t="str">
        <f>IF(C66="DIT",VLOOKUP(A66,OPT!C$1:D$80,2),"")</f>
        <v/>
      </c>
      <c r="L66" s="33">
        <f>IF(D66="CSA",VLOOKUP(A66,OPT!E$1:F$80,2),"")</f>
        <v>9</v>
      </c>
      <c r="M66" s="33">
        <f>IF(D66="CSA",VLOOKUP(A66,OPT!G$1:H$80,2),"")</f>
        <v>3</v>
      </c>
      <c r="N66" s="34" t="str">
        <f>IF(D66="PHBW",VLOOKUP(A66,OPT!I$1:J$80,2),"")</f>
        <v/>
      </c>
      <c r="O66" s="33" t="str">
        <f>IF(D66="EM",VLOOKUP(A66,OPT!K$1:L$80,2),"")</f>
        <v/>
      </c>
    </row>
    <row r="67" spans="1:15" ht="17.399999999999999">
      <c r="A67" s="28">
        <v>2661</v>
      </c>
      <c r="B67" s="29" t="s">
        <v>97</v>
      </c>
      <c r="C67" s="29" t="s">
        <v>17</v>
      </c>
      <c r="D67" s="29" t="s">
        <v>34</v>
      </c>
      <c r="E67" s="32">
        <v>15</v>
      </c>
      <c r="F67" s="32">
        <v>19</v>
      </c>
      <c r="G67" s="32">
        <v>11</v>
      </c>
      <c r="H67" s="32">
        <v>11</v>
      </c>
      <c r="I67" s="32">
        <v>11</v>
      </c>
      <c r="J67" s="13">
        <f>IF(C67="MR",VLOOKUP(A67,OPT!A$1:B$100,2),"")</f>
        <v>11</v>
      </c>
      <c r="K67" s="32" t="str">
        <f>IF(C67="DIT",VLOOKUP(A67,OPT!C$1:D$80,2),"")</f>
        <v/>
      </c>
      <c r="L67" s="33" t="str">
        <f>IF(D67="CSA",VLOOKUP(A67,OPT!E$1:F$80,2),"")</f>
        <v/>
      </c>
      <c r="M67" s="33" t="str">
        <f>IF(D67="CSA",VLOOKUP(A67,OPT!G$1:H$80,2),"")</f>
        <v/>
      </c>
      <c r="N67" s="34">
        <f>IF(D67="PHBW",VLOOKUP(A67,OPT!I$1:J$80,2),"")</f>
        <v>11</v>
      </c>
      <c r="O67" s="33" t="str">
        <f>IF(D67="EM",VLOOKUP(A67,OPT!K$1:L$80,2),"")</f>
        <v/>
      </c>
    </row>
    <row r="68" spans="1:15" ht="17.399999999999999">
      <c r="A68" s="28">
        <v>2662</v>
      </c>
      <c r="B68" s="29" t="s">
        <v>98</v>
      </c>
      <c r="C68" s="29" t="s">
        <v>17</v>
      </c>
      <c r="D68" s="29" t="s">
        <v>43</v>
      </c>
      <c r="E68" s="32">
        <v>8</v>
      </c>
      <c r="F68" s="32">
        <v>12</v>
      </c>
      <c r="G68" s="32">
        <v>3</v>
      </c>
      <c r="H68" s="32">
        <v>7</v>
      </c>
      <c r="I68" s="32">
        <v>5</v>
      </c>
      <c r="J68" s="13">
        <f>IF(C68="MR",VLOOKUP(A68,OPT!A$1:B$100,2),"")</f>
        <v>5</v>
      </c>
      <c r="K68" s="32" t="str">
        <f>IF(C68="DIT",VLOOKUP(A68,OPT!C$1:D$80,2),"")</f>
        <v/>
      </c>
      <c r="L68" s="33" t="str">
        <f>IF(D68="CSA",VLOOKUP(A68,OPT!E$1:F$80,2),"")</f>
        <v/>
      </c>
      <c r="M68" s="33" t="str">
        <f>IF(D68="CSA",VLOOKUP(A68,OPT!G$1:H$80,2),"")</f>
        <v/>
      </c>
      <c r="N68" s="34" t="str">
        <f>IF(D68="PHBW",VLOOKUP(A68,OPT!I$1:J$80,2),"")</f>
        <v/>
      </c>
      <c r="O68" s="33">
        <f>IF(D68="EM",VLOOKUP(A68,OPT!K$1:L$80,2),"")</f>
        <v>4</v>
      </c>
    </row>
    <row r="69" spans="1:15" ht="17.399999999999999">
      <c r="A69" s="28">
        <v>2663</v>
      </c>
      <c r="B69" s="29" t="s">
        <v>99</v>
      </c>
      <c r="C69" s="29" t="s">
        <v>17</v>
      </c>
      <c r="D69" s="29" t="s">
        <v>2</v>
      </c>
      <c r="E69" s="32">
        <v>12</v>
      </c>
      <c r="F69" s="32">
        <v>18</v>
      </c>
      <c r="G69" s="32">
        <v>3</v>
      </c>
      <c r="H69" s="32">
        <v>10</v>
      </c>
      <c r="I69" s="32">
        <v>8</v>
      </c>
      <c r="J69" s="13">
        <f>IF(C69="MR",VLOOKUP(A69,OPT!A$1:B$100,2),"")</f>
        <v>8</v>
      </c>
      <c r="K69" s="32" t="str">
        <f>IF(C69="DIT",VLOOKUP(A69,OPT!C$1:D$80,2),"")</f>
        <v/>
      </c>
      <c r="L69" s="33">
        <f>IF(D69="CSA",VLOOKUP(A69,OPT!E$1:F$80,2),"")</f>
        <v>17</v>
      </c>
      <c r="M69" s="33">
        <f>IF(D69="CSA",VLOOKUP(A69,OPT!G$1:H$80,2),"")</f>
        <v>3</v>
      </c>
      <c r="N69" s="34" t="str">
        <f>IF(D69="PHBW",VLOOKUP(A69,OPT!I$1:J$80,2),"")</f>
        <v/>
      </c>
      <c r="O69" s="33" t="str">
        <f>IF(D69="EM",VLOOKUP(A69,OPT!K$1:L$80,2),"")</f>
        <v/>
      </c>
    </row>
    <row r="70" spans="1:15" ht="17.399999999999999">
      <c r="A70" s="28">
        <v>2664</v>
      </c>
      <c r="B70" s="29" t="s">
        <v>100</v>
      </c>
      <c r="C70" s="29" t="s">
        <v>17</v>
      </c>
      <c r="D70" s="29" t="s">
        <v>34</v>
      </c>
      <c r="E70" s="32">
        <v>16</v>
      </c>
      <c r="F70" s="32">
        <v>21</v>
      </c>
      <c r="G70" s="32">
        <v>9</v>
      </c>
      <c r="H70" s="32">
        <v>11</v>
      </c>
      <c r="I70" s="32">
        <v>10</v>
      </c>
      <c r="J70" s="13">
        <f>IF(C70="MR",VLOOKUP(A70,OPT!A$1:B$100,2),"")</f>
        <v>9</v>
      </c>
      <c r="K70" s="32" t="str">
        <f>IF(C70="DIT",VLOOKUP(A70,OPT!C$1:D$80,2),"")</f>
        <v/>
      </c>
      <c r="L70" s="33" t="str">
        <f>IF(D70="CSA",VLOOKUP(A70,OPT!E$1:F$80,2),"")</f>
        <v/>
      </c>
      <c r="M70" s="33" t="str">
        <f>IF(D70="CSA",VLOOKUP(A70,OPT!G$1:H$80,2),"")</f>
        <v/>
      </c>
      <c r="N70" s="34">
        <f>IF(D70="PHBW",VLOOKUP(A70,OPT!I$1:J$80,2),"")</f>
        <v>11</v>
      </c>
      <c r="O70" s="33" t="str">
        <f>IF(D70="EM",VLOOKUP(A70,OPT!K$1:L$80,2),"")</f>
        <v/>
      </c>
    </row>
    <row r="71" spans="1:15" ht="17.399999999999999">
      <c r="A71" s="28">
        <v>2665</v>
      </c>
      <c r="B71" s="29" t="s">
        <v>102</v>
      </c>
      <c r="C71" s="29" t="s">
        <v>17</v>
      </c>
      <c r="D71" s="29" t="s">
        <v>34</v>
      </c>
      <c r="E71" s="32">
        <v>16</v>
      </c>
      <c r="F71" s="32">
        <v>20</v>
      </c>
      <c r="G71" s="32">
        <v>11</v>
      </c>
      <c r="H71" s="32">
        <v>12</v>
      </c>
      <c r="I71" s="32">
        <v>12</v>
      </c>
      <c r="J71" s="13">
        <f>IF(C71="MR",VLOOKUP(A71,OPT!A$1:B$100,2),"")</f>
        <v>11</v>
      </c>
      <c r="K71" s="32" t="str">
        <f>IF(C71="DIT",VLOOKUP(A71,OPT!C$1:D$80,2),"")</f>
        <v/>
      </c>
      <c r="L71" s="33" t="str">
        <f>IF(D71="CSA",VLOOKUP(A71,OPT!E$1:F$80,2),"")</f>
        <v/>
      </c>
      <c r="M71" s="33" t="str">
        <f>IF(D71="CSA",VLOOKUP(A71,OPT!G$1:H$80,2),"")</f>
        <v/>
      </c>
      <c r="N71" s="34">
        <f>IF(D71="PHBW",VLOOKUP(A71,OPT!I$1:J$80,2),"")</f>
        <v>11</v>
      </c>
      <c r="O71" s="33" t="str">
        <f>IF(D71="EM",VLOOKUP(A71,OPT!K$1:L$80,2),"")</f>
        <v/>
      </c>
    </row>
    <row r="72" spans="1:15" ht="17.399999999999999">
      <c r="A72" s="28">
        <v>2666</v>
      </c>
      <c r="B72" s="29" t="s">
        <v>103</v>
      </c>
      <c r="C72" s="29" t="s">
        <v>18</v>
      </c>
      <c r="D72" s="29" t="s">
        <v>34</v>
      </c>
      <c r="E72" s="32">
        <v>6</v>
      </c>
      <c r="F72" s="32">
        <v>7</v>
      </c>
      <c r="G72" s="32">
        <v>4</v>
      </c>
      <c r="H72" s="32">
        <v>4</v>
      </c>
      <c r="I72" s="32">
        <v>0</v>
      </c>
      <c r="J72" s="13" t="str">
        <f>IF(C72="MR",VLOOKUP(A72,OPT!A$1:B$100,2),"")</f>
        <v/>
      </c>
      <c r="K72" s="32">
        <f>IF(C72="DIT",VLOOKUP(A72,OPT!C$1:D$80,2),"")</f>
        <v>4</v>
      </c>
      <c r="L72" s="33" t="str">
        <f>IF(D72="CSA",VLOOKUP(A72,OPT!E$1:F$80,2),"")</f>
        <v/>
      </c>
      <c r="M72" s="33" t="str">
        <f>IF(D72="CSA",VLOOKUP(A72,OPT!G$1:H$80,2),"")</f>
        <v/>
      </c>
      <c r="N72" s="34">
        <f>IF(D72="PHBW",VLOOKUP(A72,OPT!I$1:J$80,2),"")</f>
        <v>2</v>
      </c>
      <c r="O72" s="33" t="str">
        <f>IF(D72="EM",VLOOKUP(A72,OPT!K$1:L$80,2),"")</f>
        <v/>
      </c>
    </row>
    <row r="73" spans="1:15" ht="17.399999999999999">
      <c r="A73" s="28">
        <v>2667</v>
      </c>
      <c r="B73" s="29" t="s">
        <v>104</v>
      </c>
      <c r="C73" s="29" t="s">
        <v>17</v>
      </c>
      <c r="D73" s="29" t="s">
        <v>34</v>
      </c>
      <c r="E73" s="32">
        <v>8</v>
      </c>
      <c r="F73" s="32">
        <v>10</v>
      </c>
      <c r="G73" s="32">
        <v>2</v>
      </c>
      <c r="H73" s="32">
        <v>4</v>
      </c>
      <c r="I73" s="32">
        <v>2</v>
      </c>
      <c r="J73" s="13">
        <f>IF(C73="MR",VLOOKUP(A73,OPT!A$1:B$100,2),"")</f>
        <v>2</v>
      </c>
      <c r="K73" s="32" t="str">
        <f>IF(C73="DIT",VLOOKUP(A73,OPT!C$1:D$80,2),"")</f>
        <v/>
      </c>
      <c r="L73" s="33" t="str">
        <f>IF(D73="CSA",VLOOKUP(A73,OPT!E$1:F$80,2),"")</f>
        <v/>
      </c>
      <c r="M73" s="33" t="str">
        <f>IF(D73="CSA",VLOOKUP(A73,OPT!G$1:H$80,2),"")</f>
        <v/>
      </c>
      <c r="N73" s="34">
        <f>IF(D73="PHBW",VLOOKUP(A73,OPT!I$1:J$80,2),"")</f>
        <v>6</v>
      </c>
      <c r="O73" s="33" t="str">
        <f>IF(D73="EM",VLOOKUP(A73,OPT!K$1:L$80,2),"")</f>
        <v/>
      </c>
    </row>
    <row r="74" spans="1:15" ht="17.399999999999999">
      <c r="A74" s="28">
        <v>2668</v>
      </c>
      <c r="B74" s="29" t="s">
        <v>105</v>
      </c>
      <c r="C74" s="29" t="s">
        <v>17</v>
      </c>
      <c r="D74" s="29" t="s">
        <v>34</v>
      </c>
      <c r="E74" s="32">
        <v>15</v>
      </c>
      <c r="F74" s="32">
        <v>20</v>
      </c>
      <c r="G74" s="32">
        <v>10</v>
      </c>
      <c r="H74" s="32">
        <v>12</v>
      </c>
      <c r="I74" s="32">
        <v>11</v>
      </c>
      <c r="J74" s="13">
        <f>IF(C74="MR",VLOOKUP(A74,OPT!A$1:B$100,2),"")</f>
        <v>11</v>
      </c>
      <c r="K74" s="32" t="str">
        <f>IF(C74="DIT",VLOOKUP(A74,OPT!C$1:D$80,2),"")</f>
        <v/>
      </c>
      <c r="L74" s="33" t="str">
        <f>IF(D74="CSA",VLOOKUP(A74,OPT!E$1:F$80,2),"")</f>
        <v/>
      </c>
      <c r="M74" s="33" t="str">
        <f>IF(D74="CSA",VLOOKUP(A74,OPT!G$1:H$80,2),"")</f>
        <v/>
      </c>
      <c r="N74" s="34">
        <f>IF(D74="PHBW",VLOOKUP(A74,OPT!I$1:J$80,2),"")</f>
        <v>12</v>
      </c>
      <c r="O74" s="33" t="str">
        <f>IF(D74="EM",VLOOKUP(A74,OPT!K$1:L$80,2),"")</f>
        <v/>
      </c>
    </row>
    <row r="75" spans="1:15" ht="17.399999999999999">
      <c r="A75" s="28">
        <v>2669</v>
      </c>
      <c r="B75" s="29" t="s">
        <v>106</v>
      </c>
      <c r="C75" s="29" t="s">
        <v>17</v>
      </c>
      <c r="D75" s="29" t="s">
        <v>43</v>
      </c>
      <c r="E75" s="32">
        <v>7</v>
      </c>
      <c r="F75" s="32">
        <v>13</v>
      </c>
      <c r="G75" s="32">
        <v>7</v>
      </c>
      <c r="H75" s="32">
        <v>8</v>
      </c>
      <c r="I75" s="32">
        <v>5</v>
      </c>
      <c r="J75" s="13">
        <f>IF(C75="MR",VLOOKUP(A75,OPT!A$1:B$100,2),"")</f>
        <v>7</v>
      </c>
      <c r="K75" s="32" t="str">
        <f>IF(C75="DIT",VLOOKUP(A75,OPT!C$1:D$80,2),"")</f>
        <v/>
      </c>
      <c r="L75" s="33" t="str">
        <f>IF(D75="CSA",VLOOKUP(A75,OPT!E$1:F$80,2),"")</f>
        <v/>
      </c>
      <c r="M75" s="33" t="str">
        <f>IF(D75="CSA",VLOOKUP(A75,OPT!G$1:H$80,2),"")</f>
        <v/>
      </c>
      <c r="N75" s="34" t="str">
        <f>IF(D75="PHBW",VLOOKUP(A75,OPT!I$1:J$80,2),"")</f>
        <v/>
      </c>
      <c r="O75" s="33">
        <f>IF(D75="EM",VLOOKUP(A75,OPT!K$1:L$80,2),"")</f>
        <v>6</v>
      </c>
    </row>
    <row r="76" spans="1:15" ht="17.399999999999999">
      <c r="A76" s="28">
        <v>2670</v>
      </c>
      <c r="B76" s="29" t="s">
        <v>107</v>
      </c>
      <c r="C76" s="29" t="s">
        <v>17</v>
      </c>
      <c r="D76" s="29" t="s">
        <v>43</v>
      </c>
      <c r="E76" s="32">
        <v>2</v>
      </c>
      <c r="F76" s="32">
        <v>5</v>
      </c>
      <c r="G76" s="32">
        <v>4</v>
      </c>
      <c r="H76" s="32">
        <v>7</v>
      </c>
      <c r="I76" s="32">
        <v>2</v>
      </c>
      <c r="J76" s="13">
        <f>IF(C76="MR",VLOOKUP(A76,OPT!A$1:B$100,2),"")</f>
        <v>1</v>
      </c>
      <c r="K76" s="32" t="str">
        <f>IF(C76="DIT",VLOOKUP(A76,OPT!C$1:D$80,2),"")</f>
        <v/>
      </c>
      <c r="L76" s="33" t="str">
        <f>IF(D76="CSA",VLOOKUP(A76,OPT!E$1:F$80,2),"")</f>
        <v/>
      </c>
      <c r="M76" s="33" t="str">
        <f>IF(D76="CSA",VLOOKUP(A76,OPT!G$1:H$80,2),"")</f>
        <v/>
      </c>
      <c r="N76" s="34" t="str">
        <f>IF(D76="PHBW",VLOOKUP(A76,OPT!I$1:J$80,2),"")</f>
        <v/>
      </c>
      <c r="O76" s="33">
        <f>IF(D76="EM",VLOOKUP(A76,OPT!K$1:L$80,2),"")</f>
        <v>5</v>
      </c>
    </row>
    <row r="77" spans="1:15" ht="17.399999999999999">
      <c r="A77" s="28">
        <v>2671</v>
      </c>
      <c r="B77" s="29" t="s">
        <v>108</v>
      </c>
      <c r="C77" s="29" t="s">
        <v>17</v>
      </c>
      <c r="D77" s="38" t="s">
        <v>43</v>
      </c>
      <c r="E77" s="32">
        <v>6</v>
      </c>
      <c r="F77" s="32">
        <v>6</v>
      </c>
      <c r="G77" s="32">
        <v>3</v>
      </c>
      <c r="H77" s="32">
        <v>8</v>
      </c>
      <c r="I77" s="32">
        <v>3</v>
      </c>
      <c r="J77" s="13">
        <f>IF(C77="MR",VLOOKUP(A77,OPT!A$1:B$100,2),"")</f>
        <v>7</v>
      </c>
      <c r="K77" s="32" t="str">
        <f>IF(C77="DIT",VLOOKUP(A77,OPT!C$1:D$80,2),"")</f>
        <v/>
      </c>
      <c r="L77" s="33" t="str">
        <f>IF(D77="CSA",VLOOKUP(A77,OPT!E$1:F$80,2),"")</f>
        <v/>
      </c>
      <c r="M77" s="33" t="str">
        <f>IF(D77="CSA",VLOOKUP(A77,OPT!G$1:H$80,2),"")</f>
        <v/>
      </c>
      <c r="N77" s="34" t="str">
        <f>IF(D77="PHBW",VLOOKUP(A77,OPT!I$1:J$80,2),"")</f>
        <v/>
      </c>
      <c r="O77" s="33">
        <f>IF(D77="EM",VLOOKUP(A77,OPT!K$1:L$80,2),"")</f>
        <v>5</v>
      </c>
    </row>
    <row r="78" spans="1:15" ht="17.399999999999999">
      <c r="A78" s="28">
        <v>2672</v>
      </c>
      <c r="B78" s="29" t="s">
        <v>109</v>
      </c>
      <c r="C78" s="29" t="s">
        <v>17</v>
      </c>
      <c r="D78" s="29" t="s">
        <v>43</v>
      </c>
      <c r="E78" s="32">
        <v>10</v>
      </c>
      <c r="F78" s="32">
        <v>12</v>
      </c>
      <c r="G78" s="32">
        <v>9</v>
      </c>
      <c r="H78" s="32">
        <v>9</v>
      </c>
      <c r="I78" s="32">
        <v>5</v>
      </c>
      <c r="J78" s="13">
        <f>IF(C78="MR",VLOOKUP(A78,OPT!A$1:B$100,2),"")</f>
        <v>5</v>
      </c>
      <c r="K78" s="32" t="str">
        <f>IF(C78="DIT",VLOOKUP(A78,OPT!C$1:D$80,2),"")</f>
        <v/>
      </c>
      <c r="L78" s="33" t="str">
        <f>IF(D78="CSA",VLOOKUP(A78,OPT!E$1:F$80,2),"")</f>
        <v/>
      </c>
      <c r="M78" s="33" t="str">
        <f>IF(D78="CSA",VLOOKUP(A78,OPT!G$1:H$80,2),"")</f>
        <v/>
      </c>
      <c r="N78" s="34" t="str">
        <f>IF(D78="PHBW",VLOOKUP(A78,OPT!I$1:J$80,2),"")</f>
        <v/>
      </c>
      <c r="O78" s="33">
        <f>IF(D78="EM",VLOOKUP(A78,OPT!K$1:L$80,2),"")</f>
        <v>6</v>
      </c>
    </row>
    <row r="79" spans="1:15" ht="17.399999999999999">
      <c r="A79" s="28">
        <v>2673</v>
      </c>
      <c r="B79" s="29" t="s">
        <v>110</v>
      </c>
      <c r="C79" s="29" t="s">
        <v>18</v>
      </c>
      <c r="D79" s="29" t="s">
        <v>43</v>
      </c>
      <c r="E79" s="32">
        <v>2</v>
      </c>
      <c r="F79" s="32">
        <v>1</v>
      </c>
      <c r="G79" s="32">
        <v>2</v>
      </c>
      <c r="H79" s="32">
        <v>6</v>
      </c>
      <c r="I79" s="32">
        <v>3</v>
      </c>
      <c r="J79" s="13" t="str">
        <f>IF(C79="MR",VLOOKUP(A79,OPT!A$1:B$100,2),"")</f>
        <v/>
      </c>
      <c r="K79" s="32">
        <f>IF(C79="DIT",VLOOKUP(A79,OPT!C$1:D$80,2),"")</f>
        <v>1</v>
      </c>
      <c r="L79" s="33" t="str">
        <f>IF(D79="CSA",VLOOKUP(A79,OPT!E$1:F$80,2),"")</f>
        <v/>
      </c>
      <c r="M79" s="33" t="str">
        <f>IF(D79="CSA",VLOOKUP(A79,OPT!G$1:H$80,2),"")</f>
        <v/>
      </c>
      <c r="N79" s="34" t="str">
        <f>IF(D79="PHBW",VLOOKUP(A79,OPT!I$1:J$80,2),"")</f>
        <v/>
      </c>
      <c r="O79" s="33">
        <f>IF(D79="EM",VLOOKUP(A79,OPT!K$1:L$80,2),"")</f>
        <v>4</v>
      </c>
    </row>
    <row r="80" spans="1:15" ht="17.399999999999999">
      <c r="A80" s="28">
        <v>2674</v>
      </c>
      <c r="B80" s="29" t="s">
        <v>111</v>
      </c>
      <c r="C80" s="29" t="s">
        <v>17</v>
      </c>
      <c r="D80" s="29" t="s">
        <v>2</v>
      </c>
      <c r="E80" s="32">
        <v>9</v>
      </c>
      <c r="F80" s="32">
        <v>10</v>
      </c>
      <c r="G80" s="32">
        <v>8</v>
      </c>
      <c r="H80" s="32">
        <v>10</v>
      </c>
      <c r="I80" s="32">
        <v>8</v>
      </c>
      <c r="J80" s="13">
        <f>IF(C80="MR",VLOOKUP(A80,OPT!A$1:B$100,2),"")</f>
        <v>8</v>
      </c>
      <c r="K80" s="32" t="str">
        <f>IF(C80="DIT",VLOOKUP(A80,OPT!C$1:D$80,2),"")</f>
        <v/>
      </c>
      <c r="L80" s="33">
        <f>IF(D80="CSA",VLOOKUP(A80,OPT!E$1:F$80,2),"")</f>
        <v>12</v>
      </c>
      <c r="M80" s="33">
        <f>IF(D80="CSA",VLOOKUP(A80,OPT!G$1:H$80,2),"")</f>
        <v>3</v>
      </c>
      <c r="N80" s="34" t="str">
        <f>IF(D80="PHBW",VLOOKUP(A80,OPT!I$1:J$80,2),"")</f>
        <v/>
      </c>
      <c r="O80" s="33" t="str">
        <f>IF(D80="EM",VLOOKUP(A80,OPT!K$1:L$80,2),"")</f>
        <v/>
      </c>
    </row>
    <row r="81" spans="1:15" ht="17.399999999999999">
      <c r="A81" s="28">
        <v>2675</v>
      </c>
      <c r="B81" s="29" t="s">
        <v>112</v>
      </c>
      <c r="C81" s="29" t="s">
        <v>18</v>
      </c>
      <c r="D81" s="29" t="s">
        <v>2</v>
      </c>
      <c r="E81" s="32">
        <v>8</v>
      </c>
      <c r="F81" s="32">
        <v>11</v>
      </c>
      <c r="G81" s="32">
        <v>5</v>
      </c>
      <c r="H81" s="32">
        <v>9</v>
      </c>
      <c r="I81" s="32">
        <v>5</v>
      </c>
      <c r="J81" s="13" t="str">
        <f>IF(C81="MR",VLOOKUP(A81,OPT!A$1:B$100,2),"")</f>
        <v/>
      </c>
      <c r="K81" s="32">
        <f>IF(C81="DIT",VLOOKUP(A81,OPT!C$1:D$80,2),"")</f>
        <v>4</v>
      </c>
      <c r="L81" s="33">
        <f>IF(D81="CSA",VLOOKUP(A81,OPT!E$1:F$80,2),"")</f>
        <v>12</v>
      </c>
      <c r="M81" s="33">
        <f>IF(D81="CSA",VLOOKUP(A81,OPT!G$1:H$80,2),"")</f>
        <v>2</v>
      </c>
      <c r="N81" s="34" t="str">
        <f>IF(D81="PHBW",VLOOKUP(A81,OPT!I$1:J$80,2),"")</f>
        <v/>
      </c>
      <c r="O81" s="33" t="str">
        <f>IF(D81="EM",VLOOKUP(A81,OPT!K$1:L$80,2),"")</f>
        <v/>
      </c>
    </row>
    <row r="82" spans="1:15" ht="17.399999999999999">
      <c r="A82" s="28">
        <v>2676</v>
      </c>
      <c r="B82" s="29" t="s">
        <v>113</v>
      </c>
      <c r="C82" s="29" t="s">
        <v>17</v>
      </c>
      <c r="D82" s="29" t="s">
        <v>34</v>
      </c>
      <c r="E82" s="32">
        <v>4</v>
      </c>
      <c r="F82" s="32">
        <v>7</v>
      </c>
      <c r="G82" s="32">
        <v>7</v>
      </c>
      <c r="H82" s="32">
        <v>8</v>
      </c>
      <c r="I82" s="32">
        <v>4</v>
      </c>
      <c r="J82" s="13">
        <f>IF(C82="MR",VLOOKUP(A82,OPT!A$1:B$100,2),"")</f>
        <v>6</v>
      </c>
      <c r="K82" s="32" t="str">
        <f>IF(C82="DIT",VLOOKUP(A82,OPT!C$1:D$80,2),"")</f>
        <v/>
      </c>
      <c r="L82" s="33" t="str">
        <f>IF(D82="CSA",VLOOKUP(A82,OPT!E$1:F$80,2),"")</f>
        <v/>
      </c>
      <c r="M82" s="33" t="str">
        <f>IF(D82="CSA",VLOOKUP(A82,OPT!G$1:H$80,2),"")</f>
        <v/>
      </c>
      <c r="N82" s="34">
        <f>IF(D82="PHBW",VLOOKUP(A82,OPT!I$1:J$80,2),"")</f>
        <v>7</v>
      </c>
      <c r="O82" s="33" t="str">
        <f>IF(D82="EM",VLOOKUP(A82,OPT!K$1:L$80,2),"")</f>
        <v/>
      </c>
    </row>
    <row r="83" spans="1:15" ht="17.399999999999999">
      <c r="A83" s="28">
        <v>2677</v>
      </c>
      <c r="B83" s="29" t="s">
        <v>114</v>
      </c>
      <c r="C83" s="29" t="s">
        <v>18</v>
      </c>
      <c r="D83" s="29" t="s">
        <v>34</v>
      </c>
      <c r="E83" s="32">
        <v>1</v>
      </c>
      <c r="F83" s="32">
        <v>3</v>
      </c>
      <c r="G83" s="32">
        <v>2</v>
      </c>
      <c r="H83" s="32">
        <v>6</v>
      </c>
      <c r="I83" s="32">
        <v>1</v>
      </c>
      <c r="J83" s="13" t="str">
        <f>IF(C83="MR",VLOOKUP(A83,OPT!A$1:B$100,2),"")</f>
        <v/>
      </c>
      <c r="K83" s="32">
        <f>IF(C83="DIT",VLOOKUP(A83,OPT!C$1:D$80,2),"")</f>
        <v>0</v>
      </c>
      <c r="L83" s="33" t="str">
        <f>IF(D83="CSA",VLOOKUP(A83,OPT!E$1:F$80,2),"")</f>
        <v/>
      </c>
      <c r="M83" s="33" t="str">
        <f>IF(D83="CSA",VLOOKUP(A83,OPT!G$1:H$80,2),"")</f>
        <v/>
      </c>
      <c r="N83" s="34">
        <f>IF(D83="PHBW",VLOOKUP(A83,OPT!I$1:J$80,2),"")</f>
        <v>3</v>
      </c>
      <c r="O83" s="33" t="str">
        <f>IF(D83="EM",VLOOKUP(A83,OPT!K$1:L$80,2),"")</f>
        <v/>
      </c>
    </row>
    <row r="84" spans="1:15" ht="17.399999999999999">
      <c r="A84" s="28">
        <v>2678</v>
      </c>
      <c r="B84" s="29" t="s">
        <v>115</v>
      </c>
      <c r="C84" s="29" t="s">
        <v>17</v>
      </c>
      <c r="D84" s="29" t="s">
        <v>43</v>
      </c>
      <c r="E84" s="32">
        <v>6</v>
      </c>
      <c r="F84" s="32">
        <v>9</v>
      </c>
      <c r="G84" s="32">
        <v>4</v>
      </c>
      <c r="H84" s="32">
        <v>8</v>
      </c>
      <c r="I84" s="32">
        <v>3</v>
      </c>
      <c r="J84" s="13">
        <f>IF(C84="MR",VLOOKUP(A84,OPT!A$1:B$100,2),"")</f>
        <v>3</v>
      </c>
      <c r="K84" s="32" t="str">
        <f>IF(C84="DIT",VLOOKUP(A84,OPT!C$1:D$80,2),"")</f>
        <v/>
      </c>
      <c r="L84" s="33" t="str">
        <f>IF(D84="CSA",VLOOKUP(A84,OPT!E$1:F$80,2),"")</f>
        <v/>
      </c>
      <c r="M84" s="33" t="str">
        <f>IF(D84="CSA",VLOOKUP(A84,OPT!G$1:H$80,2),"")</f>
        <v/>
      </c>
      <c r="N84" s="34" t="str">
        <f>IF(D84="PHBW",VLOOKUP(A84,OPT!I$1:J$80,2),"")</f>
        <v/>
      </c>
      <c r="O84" s="33">
        <f>IF(D84="EM",VLOOKUP(A84,OPT!K$1:L$80,2),"")</f>
        <v>7</v>
      </c>
    </row>
    <row r="85" spans="1:15" ht="17.399999999999999">
      <c r="A85" s="28">
        <v>2679</v>
      </c>
      <c r="B85" s="29" t="s">
        <v>116</v>
      </c>
      <c r="C85" s="29" t="s">
        <v>17</v>
      </c>
      <c r="D85" s="38" t="s">
        <v>43</v>
      </c>
      <c r="E85" s="32">
        <v>7</v>
      </c>
      <c r="F85" s="32">
        <v>4</v>
      </c>
      <c r="G85" s="32">
        <v>4</v>
      </c>
      <c r="H85" s="32">
        <v>5</v>
      </c>
      <c r="I85" s="32">
        <v>3</v>
      </c>
      <c r="J85" s="13">
        <f>IF(C85="MR",VLOOKUP(A85,OPT!A$1:B$100,2),"")</f>
        <v>4</v>
      </c>
      <c r="K85" s="32" t="str">
        <f>IF(C85="DIT",VLOOKUP(A85,OPT!C$1:D$80,2),"")</f>
        <v/>
      </c>
      <c r="L85" s="33" t="str">
        <f>IF(D85="CSA",VLOOKUP(A85,OPT!E$1:F$80,2),"")</f>
        <v/>
      </c>
      <c r="M85" s="33" t="str">
        <f>IF(D85="CSA",VLOOKUP(A85,OPT!G$1:H$80,2),"")</f>
        <v/>
      </c>
      <c r="N85" s="34" t="str">
        <f>IF(D85="PHBW",VLOOKUP(A85,OPT!I$1:J$80,2),"")</f>
        <v/>
      </c>
      <c r="O85" s="33">
        <f>IF(D85="EM",VLOOKUP(A85,OPT!K$1:L$80,2),"")</f>
        <v>2</v>
      </c>
    </row>
    <row r="86" spans="1:15" ht="17.399999999999999">
      <c r="A86" s="28">
        <v>2680</v>
      </c>
      <c r="B86" s="29" t="s">
        <v>117</v>
      </c>
      <c r="C86" s="29" t="s">
        <v>17</v>
      </c>
      <c r="D86" s="29" t="s">
        <v>43</v>
      </c>
      <c r="E86" s="32">
        <v>13</v>
      </c>
      <c r="F86" s="32">
        <v>12</v>
      </c>
      <c r="G86" s="32">
        <v>11</v>
      </c>
      <c r="H86" s="32">
        <v>8</v>
      </c>
      <c r="I86" s="32">
        <v>6</v>
      </c>
      <c r="J86" s="13">
        <f>IF(C86="MR",VLOOKUP(A86,OPT!A$1:B$100,2),"")</f>
        <v>8</v>
      </c>
      <c r="K86" s="32" t="str">
        <f>IF(C86="DIT",VLOOKUP(A86,OPT!C$1:D$80,2),"")</f>
        <v/>
      </c>
      <c r="L86" s="33" t="str">
        <f>IF(D86="CSA",VLOOKUP(A86,OPT!E$1:F$80,2),"")</f>
        <v/>
      </c>
      <c r="M86" s="33" t="str">
        <f>IF(D86="CSA",VLOOKUP(A86,OPT!G$1:H$80,2),"")</f>
        <v/>
      </c>
      <c r="N86" s="34" t="str">
        <f>IF(D86="PHBW",VLOOKUP(A86,OPT!I$1:J$80,2),"")</f>
        <v/>
      </c>
      <c r="O86" s="33">
        <f>IF(D86="EM",VLOOKUP(A86,OPT!K$1:L$80,2),"")</f>
        <v>7</v>
      </c>
    </row>
    <row r="87" spans="1:15" ht="17.399999999999999">
      <c r="A87" s="28">
        <v>2681</v>
      </c>
      <c r="B87" s="29" t="s">
        <v>118</v>
      </c>
      <c r="C87" s="29" t="s">
        <v>17</v>
      </c>
      <c r="D87" s="29" t="s">
        <v>34</v>
      </c>
      <c r="E87" s="32">
        <v>16</v>
      </c>
      <c r="F87" s="32">
        <v>21</v>
      </c>
      <c r="G87" s="32">
        <v>10</v>
      </c>
      <c r="H87" s="32">
        <v>12</v>
      </c>
      <c r="I87" s="32">
        <v>11</v>
      </c>
      <c r="J87" s="13">
        <f>IF(C87="MR",VLOOKUP(A87,OPT!A$1:B$100,2),"")</f>
        <v>11</v>
      </c>
      <c r="K87" s="32" t="str">
        <f>IF(C87="DIT",VLOOKUP(A87,OPT!C$1:D$80,2),"")</f>
        <v/>
      </c>
      <c r="L87" s="33" t="str">
        <f>IF(D87="CSA",VLOOKUP(A87,OPT!E$1:F$80,2),"")</f>
        <v/>
      </c>
      <c r="M87" s="33" t="str">
        <f>IF(D87="CSA",VLOOKUP(A87,OPT!G$1:H$80,2),"")</f>
        <v/>
      </c>
      <c r="N87" s="34">
        <f>IF(D87="PHBW",VLOOKUP(A87,OPT!I$1:J$80,2),"")</f>
        <v>12</v>
      </c>
      <c r="O87" s="33" t="str">
        <f>IF(D87="EM",VLOOKUP(A87,OPT!K$1:L$80,2),"")</f>
        <v/>
      </c>
    </row>
    <row r="88" spans="1:15" ht="17.399999999999999">
      <c r="A88" s="28">
        <v>2682</v>
      </c>
      <c r="B88" s="29" t="s">
        <v>119</v>
      </c>
      <c r="C88" s="29" t="s">
        <v>17</v>
      </c>
      <c r="D88" s="29" t="s">
        <v>2</v>
      </c>
      <c r="E88" s="32">
        <v>13</v>
      </c>
      <c r="F88" s="32">
        <v>20</v>
      </c>
      <c r="G88" s="32">
        <v>9</v>
      </c>
      <c r="H88" s="32">
        <v>11</v>
      </c>
      <c r="I88" s="32">
        <v>9</v>
      </c>
      <c r="J88" s="13">
        <f>IF(C88="MR",VLOOKUP(A88,OPT!A$1:B$100,2),"")</f>
        <v>11</v>
      </c>
      <c r="K88" s="32" t="str">
        <f>IF(C88="DIT",VLOOKUP(A88,OPT!C$1:D$80,2),"")</f>
        <v/>
      </c>
      <c r="L88" s="33">
        <f>IF(D88="CSA",VLOOKUP(A88,OPT!E$1:F$80,2),"")</f>
        <v>18</v>
      </c>
      <c r="M88" s="33">
        <f>IF(D88="CSA",VLOOKUP(A88,OPT!G$1:H$80,2),"")</f>
        <v>4</v>
      </c>
      <c r="N88" s="34" t="str">
        <f>IF(D88="PHBW",VLOOKUP(A88,OPT!I$1:J$80,2),"")</f>
        <v/>
      </c>
      <c r="O88" s="33" t="str">
        <f>IF(D88="EM",VLOOKUP(A88,OPT!K$1:L$80,2),"")</f>
        <v/>
      </c>
    </row>
    <row r="89" spans="1:15" ht="17.399999999999999">
      <c r="A89" s="28">
        <v>2683</v>
      </c>
      <c r="B89" s="29" t="s">
        <v>120</v>
      </c>
      <c r="C89" s="29" t="s">
        <v>17</v>
      </c>
      <c r="D89" s="29" t="s">
        <v>43</v>
      </c>
      <c r="E89" s="32">
        <v>2</v>
      </c>
      <c r="F89" s="32">
        <v>1</v>
      </c>
      <c r="G89" s="32">
        <v>2</v>
      </c>
      <c r="H89" s="32">
        <v>4</v>
      </c>
      <c r="I89" s="32">
        <v>2</v>
      </c>
      <c r="J89" s="13">
        <f>IF(C89="MR",VLOOKUP(A89,OPT!A$1:B$100,2),"")</f>
        <v>5</v>
      </c>
      <c r="K89" s="32" t="str">
        <f>IF(C89="DIT",VLOOKUP(A89,OPT!C$1:D$80,2),"")</f>
        <v/>
      </c>
      <c r="L89" s="33" t="str">
        <f>IF(D89="CSA",VLOOKUP(A89,OPT!E$1:F$80,2),"")</f>
        <v/>
      </c>
      <c r="M89" s="33" t="str">
        <f>IF(D89="CSA",VLOOKUP(A89,OPT!G$1:H$80,2),"")</f>
        <v/>
      </c>
      <c r="N89" s="34" t="str">
        <f>IF(D89="PHBW",VLOOKUP(A89,OPT!I$1:J$80,2),"")</f>
        <v/>
      </c>
      <c r="O89" s="33">
        <f>IF(D89="EM",VLOOKUP(A89,OPT!K$1:L$80,2),"")</f>
        <v>4</v>
      </c>
    </row>
    <row r="90" spans="1:15" ht="17.399999999999999">
      <c r="A90" s="28">
        <v>2684</v>
      </c>
      <c r="B90" s="29" t="s">
        <v>121</v>
      </c>
      <c r="C90" s="29" t="s">
        <v>17</v>
      </c>
      <c r="D90" s="29" t="s">
        <v>2</v>
      </c>
      <c r="E90" s="32">
        <v>2</v>
      </c>
      <c r="F90" s="32">
        <v>4</v>
      </c>
      <c r="G90" s="32">
        <v>2</v>
      </c>
      <c r="H90" s="32">
        <v>7</v>
      </c>
      <c r="I90" s="32">
        <v>4</v>
      </c>
      <c r="J90" s="13">
        <f>IF(C90="MR",VLOOKUP(A90,OPT!A$1:B$100,2),"")</f>
        <v>1</v>
      </c>
      <c r="K90" s="32" t="str">
        <f>IF(C90="DIT",VLOOKUP(A90,OPT!C$1:D$80,2),"")</f>
        <v/>
      </c>
      <c r="L90" s="33">
        <f>IF(D90="CSA",VLOOKUP(A90,OPT!E$1:F$80,2),"")</f>
        <v>10</v>
      </c>
      <c r="M90" s="33">
        <f>IF(D90="CSA",VLOOKUP(A90,OPT!G$1:H$80,2),"")</f>
        <v>1</v>
      </c>
      <c r="N90" s="34" t="str">
        <f>IF(D90="PHBW",VLOOKUP(A90,OPT!I$1:J$80,2),"")</f>
        <v/>
      </c>
      <c r="O90" s="33" t="str">
        <f>IF(D90="EM",VLOOKUP(A90,OPT!K$1:L$80,2),"")</f>
        <v/>
      </c>
    </row>
    <row r="91" spans="1:15" ht="17.399999999999999">
      <c r="A91" s="28">
        <v>2685</v>
      </c>
      <c r="B91" s="29" t="s">
        <v>122</v>
      </c>
      <c r="C91" s="29" t="s">
        <v>17</v>
      </c>
      <c r="D91" s="29" t="s">
        <v>43</v>
      </c>
      <c r="E91" s="32">
        <v>3</v>
      </c>
      <c r="F91" s="32">
        <v>5</v>
      </c>
      <c r="G91" s="32">
        <v>1</v>
      </c>
      <c r="H91" s="32">
        <v>6</v>
      </c>
      <c r="I91" s="32">
        <v>4</v>
      </c>
      <c r="J91" s="13">
        <f>IF(C91="MR",VLOOKUP(A91,OPT!A$1:B$100,2),"")</f>
        <v>4</v>
      </c>
      <c r="K91" s="32" t="str">
        <f>IF(C91="DIT",VLOOKUP(A91,OPT!C$1:D$80,2),"")</f>
        <v/>
      </c>
      <c r="L91" s="33" t="str">
        <f>IF(D91="CSA",VLOOKUP(A91,OPT!E$1:F$80,2),"")</f>
        <v/>
      </c>
      <c r="M91" s="33" t="str">
        <f>IF(D91="CSA",VLOOKUP(A91,OPT!G$1:H$80,2),"")</f>
        <v/>
      </c>
      <c r="N91" s="34" t="str">
        <f>IF(D91="PHBW",VLOOKUP(A91,OPT!I$1:J$80,2),"")</f>
        <v/>
      </c>
      <c r="O91" s="33">
        <f>IF(D91="EM",VLOOKUP(A91,OPT!K$1:L$80,2),"")</f>
        <v>6</v>
      </c>
    </row>
    <row r="92" spans="1:15" ht="17.399999999999999">
      <c r="A92" s="28">
        <v>2686</v>
      </c>
      <c r="B92" s="29" t="s">
        <v>123</v>
      </c>
      <c r="C92" s="29" t="s">
        <v>17</v>
      </c>
      <c r="D92" s="29" t="s">
        <v>34</v>
      </c>
      <c r="E92" s="32">
        <v>4</v>
      </c>
      <c r="F92" s="32">
        <v>4</v>
      </c>
      <c r="G92" s="32">
        <v>3</v>
      </c>
      <c r="H92" s="32">
        <v>7</v>
      </c>
      <c r="I92" s="32">
        <v>0</v>
      </c>
      <c r="J92" s="13">
        <f>IF(C92="MR",VLOOKUP(A92,OPT!A$1:B$100,2),"")</f>
        <v>2</v>
      </c>
      <c r="K92" s="32" t="str">
        <f>IF(C92="DIT",VLOOKUP(A92,OPT!C$1:D$80,2),"")</f>
        <v/>
      </c>
      <c r="L92" s="33" t="str">
        <f>IF(D92="CSA",VLOOKUP(A92,OPT!E$1:F$80,2),"")</f>
        <v/>
      </c>
      <c r="M92" s="33" t="str">
        <f>IF(D92="CSA",VLOOKUP(A92,OPT!G$1:H$80,2),"")</f>
        <v/>
      </c>
      <c r="N92" s="34">
        <f>IF(D92="PHBW",VLOOKUP(A92,OPT!I$1:J$80,2),"")</f>
        <v>4</v>
      </c>
      <c r="O92" s="33" t="str">
        <f>IF(D92="EM",VLOOKUP(A92,OPT!K$1:L$80,2),"")</f>
        <v/>
      </c>
    </row>
    <row r="93" spans="1:15" ht="17.399999999999999">
      <c r="A93" s="28">
        <v>2687</v>
      </c>
      <c r="B93" s="29" t="s">
        <v>124</v>
      </c>
      <c r="C93" s="29" t="s">
        <v>18</v>
      </c>
      <c r="D93" s="29" t="s">
        <v>2</v>
      </c>
      <c r="E93" s="32">
        <v>2</v>
      </c>
      <c r="F93" s="32">
        <v>0</v>
      </c>
      <c r="G93" s="32">
        <v>3</v>
      </c>
      <c r="H93" s="32">
        <v>3</v>
      </c>
      <c r="I93" s="32">
        <v>3</v>
      </c>
      <c r="J93" s="13" t="str">
        <f>IF(C93="MR",VLOOKUP(A93,OPT!A$1:B$100,2),"")</f>
        <v/>
      </c>
      <c r="K93" s="32">
        <f>IF(C93="DIT",VLOOKUP(A93,OPT!C$1:D$80,2),"")</f>
        <v>2</v>
      </c>
      <c r="L93" s="33">
        <f>IF(D93="CSA",VLOOKUP(A93,OPT!E$1:F$80,2),"")</f>
        <v>1</v>
      </c>
      <c r="M93" s="33">
        <f>IF(D93="CSA",VLOOKUP(A93,OPT!G$1:H$80,2),"")</f>
        <v>0</v>
      </c>
      <c r="N93" s="34" t="str">
        <f>IF(D93="PHBW",VLOOKUP(A93,OPT!I$1:J$80,2),"")</f>
        <v/>
      </c>
      <c r="O93" s="33" t="str">
        <f>IF(D93="EM",VLOOKUP(A93,OPT!K$1:L$80,2),"")</f>
        <v/>
      </c>
    </row>
    <row r="94" spans="1:15" ht="17.399999999999999">
      <c r="A94" s="28">
        <v>2688</v>
      </c>
      <c r="B94" s="29" t="s">
        <v>125</v>
      </c>
      <c r="C94" s="29" t="s">
        <v>17</v>
      </c>
      <c r="D94" s="29" t="s">
        <v>2</v>
      </c>
      <c r="E94" s="32">
        <v>5</v>
      </c>
      <c r="F94" s="32">
        <v>6</v>
      </c>
      <c r="G94" s="32">
        <v>3</v>
      </c>
      <c r="H94" s="32">
        <v>8</v>
      </c>
      <c r="I94" s="32">
        <v>3</v>
      </c>
      <c r="J94" s="13">
        <f>IF(C94="MR",VLOOKUP(A94,OPT!A$1:B$100,2),"")</f>
        <v>3</v>
      </c>
      <c r="K94" s="32" t="str">
        <f>IF(C94="DIT",VLOOKUP(A94,OPT!C$1:D$80,2),"")</f>
        <v/>
      </c>
      <c r="L94" s="33">
        <f>IF(D94="CSA",VLOOKUP(A94,OPT!E$1:F$80,2),"")</f>
        <v>9</v>
      </c>
      <c r="M94" s="33">
        <f>IF(D94="CSA",VLOOKUP(A94,OPT!G$1:H$80,2),"")</f>
        <v>3</v>
      </c>
      <c r="N94" s="34" t="str">
        <f>IF(D94="PHBW",VLOOKUP(A94,OPT!I$1:J$80,2),"")</f>
        <v/>
      </c>
      <c r="O94" s="33" t="str">
        <f>IF(D94="EM",VLOOKUP(A94,OPT!K$1:L$80,2),"")</f>
        <v/>
      </c>
    </row>
    <row r="95" spans="1:15" ht="17.399999999999999">
      <c r="A95" s="28">
        <v>2689</v>
      </c>
      <c r="B95" s="29" t="s">
        <v>126</v>
      </c>
      <c r="C95" s="29" t="s">
        <v>17</v>
      </c>
      <c r="D95" s="29" t="s">
        <v>34</v>
      </c>
      <c r="E95" s="32">
        <v>10</v>
      </c>
      <c r="F95" s="32">
        <v>12</v>
      </c>
      <c r="G95" s="32">
        <v>8</v>
      </c>
      <c r="H95" s="32">
        <v>9</v>
      </c>
      <c r="I95" s="32">
        <v>7</v>
      </c>
      <c r="J95" s="13">
        <f>IF(C95="MR",VLOOKUP(A95,OPT!A$1:B$100,2),"")</f>
        <v>7</v>
      </c>
      <c r="K95" s="32" t="str">
        <f>IF(C95="DIT",VLOOKUP(A95,OPT!C$1:D$80,2),"")</f>
        <v/>
      </c>
      <c r="L95" s="33" t="str">
        <f>IF(D95="CSA",VLOOKUP(A95,OPT!E$1:F$80,2),"")</f>
        <v/>
      </c>
      <c r="M95" s="33" t="str">
        <f>IF(D95="CSA",VLOOKUP(A95,OPT!G$1:H$80,2),"")</f>
        <v/>
      </c>
      <c r="N95" s="34">
        <f>IF(D95="PHBW",VLOOKUP(A95,OPT!I$1:J$80,2),"")</f>
        <v>8</v>
      </c>
      <c r="O95" s="33" t="str">
        <f>IF(D95="EM",VLOOKUP(A95,OPT!K$1:L$80,2),"")</f>
        <v/>
      </c>
    </row>
    <row r="96" spans="1:15" ht="17.399999999999999">
      <c r="A96" s="28">
        <v>2690</v>
      </c>
      <c r="B96" s="29" t="s">
        <v>127</v>
      </c>
      <c r="C96" s="29" t="s">
        <v>17</v>
      </c>
      <c r="D96" s="29" t="s">
        <v>43</v>
      </c>
      <c r="E96" s="32">
        <v>11</v>
      </c>
      <c r="F96" s="32">
        <v>9</v>
      </c>
      <c r="G96" s="32">
        <v>6</v>
      </c>
      <c r="H96" s="32">
        <v>10</v>
      </c>
      <c r="I96" s="32">
        <v>5</v>
      </c>
      <c r="J96" s="13">
        <f>IF(C96="MR",VLOOKUP(A96,OPT!A$1:B$100,2),"")</f>
        <v>6</v>
      </c>
      <c r="K96" s="32" t="str">
        <f>IF(C96="DIT",VLOOKUP(A96,OPT!C$1:D$80,2),"")</f>
        <v/>
      </c>
      <c r="L96" s="33" t="str">
        <f>IF(D96="CSA",VLOOKUP(A96,OPT!E$1:F$80,2),"")</f>
        <v/>
      </c>
      <c r="M96" s="33" t="str">
        <f>IF(D96="CSA",VLOOKUP(A96,OPT!G$1:H$80,2),"")</f>
        <v/>
      </c>
      <c r="N96" s="34" t="str">
        <f>IF(D96="PHBW",VLOOKUP(A96,OPT!I$1:J$80,2),"")</f>
        <v/>
      </c>
      <c r="O96" s="33">
        <f>IF(D96="EM",VLOOKUP(A96,OPT!K$1:L$80,2),"")</f>
        <v>7</v>
      </c>
    </row>
    <row r="97" spans="1:15" ht="17.399999999999999">
      <c r="A97" s="28">
        <v>2691</v>
      </c>
      <c r="B97" s="29" t="s">
        <v>128</v>
      </c>
      <c r="C97" s="29" t="s">
        <v>18</v>
      </c>
      <c r="D97" s="29" t="s">
        <v>2</v>
      </c>
      <c r="E97" s="32">
        <v>9</v>
      </c>
      <c r="F97" s="32">
        <v>4</v>
      </c>
      <c r="G97" s="32">
        <v>7</v>
      </c>
      <c r="H97" s="32">
        <v>8</v>
      </c>
      <c r="I97" s="32">
        <v>4</v>
      </c>
      <c r="J97" s="13" t="str">
        <f>IF(C97="MR",VLOOKUP(A97,OPT!A$1:B$100,2),"")</f>
        <v/>
      </c>
      <c r="K97" s="32">
        <f>IF(C97="DIT",VLOOKUP(A97,OPT!C$1:D$80,2),"")</f>
        <v>6</v>
      </c>
      <c r="L97" s="33">
        <f>IF(D97="CSA",VLOOKUP(A97,OPT!E$1:F$80,2),"")</f>
        <v>4</v>
      </c>
      <c r="M97" s="33">
        <f>IF(D97="CSA",VLOOKUP(A97,OPT!G$1:H$80,2),"")</f>
        <v>1</v>
      </c>
      <c r="N97" s="34" t="str">
        <f>IF(D97="PHBW",VLOOKUP(A97,OPT!I$1:J$80,2),"")</f>
        <v/>
      </c>
      <c r="O97" s="33" t="str">
        <f>IF(D97="EM",VLOOKUP(A97,OPT!K$1:L$80,2),"")</f>
        <v/>
      </c>
    </row>
    <row r="98" spans="1:15" ht="17.399999999999999">
      <c r="A98" s="28">
        <v>2692</v>
      </c>
      <c r="B98" s="29" t="s">
        <v>129</v>
      </c>
      <c r="C98" s="38" t="s">
        <v>18</v>
      </c>
      <c r="D98" s="38" t="s">
        <v>2</v>
      </c>
      <c r="E98" s="32">
        <v>12</v>
      </c>
      <c r="F98" s="32">
        <v>13</v>
      </c>
      <c r="G98" s="32">
        <v>9</v>
      </c>
      <c r="H98" s="32">
        <v>7</v>
      </c>
      <c r="I98" s="32">
        <v>5</v>
      </c>
      <c r="J98" s="13" t="str">
        <f>IF(C98="MR",VLOOKUP(A98,OPT!A$1:B$100,2),"")</f>
        <v/>
      </c>
      <c r="K98" s="32">
        <f>IF(C98="DIT",VLOOKUP(A98,OPT!C$1:D$80,2),"")</f>
        <v>9</v>
      </c>
      <c r="L98" s="33">
        <f>IF(D98="CSA",VLOOKUP(A98,OPT!E$1:F$80,2),"")</f>
        <v>7</v>
      </c>
      <c r="M98" s="33">
        <f>IF(D98="CSA",VLOOKUP(A98,OPT!G$1:H$80,2),"")</f>
        <v>4</v>
      </c>
      <c r="N98" s="34" t="str">
        <f>IF(D98="PHBW",VLOOKUP(A98,OPT!I$1:J$80,2),"")</f>
        <v/>
      </c>
      <c r="O98" s="33" t="str">
        <f>IF(D98="EM",VLOOKUP(A98,OPT!K$1:L$80,2),"")</f>
        <v/>
      </c>
    </row>
    <row r="99" spans="1:15" ht="17.399999999999999">
      <c r="A99" s="28">
        <v>2693</v>
      </c>
      <c r="B99" s="29" t="s">
        <v>130</v>
      </c>
      <c r="C99" s="29" t="s">
        <v>17</v>
      </c>
      <c r="D99" s="29" t="s">
        <v>43</v>
      </c>
      <c r="E99" s="32">
        <v>17</v>
      </c>
      <c r="F99" s="32">
        <v>18</v>
      </c>
      <c r="G99" s="32">
        <v>11</v>
      </c>
      <c r="H99" s="32">
        <v>11</v>
      </c>
      <c r="I99" s="32">
        <v>10</v>
      </c>
      <c r="J99" s="13">
        <f>IF(C99="MR",VLOOKUP(A99,OPT!A$1:B$100,2),"")</f>
        <v>10</v>
      </c>
      <c r="K99" s="32" t="str">
        <f>IF(C99="DIT",VLOOKUP(A99,OPT!C$1:D$80,2),"")</f>
        <v/>
      </c>
      <c r="L99" s="33" t="str">
        <f>IF(D99="CSA",VLOOKUP(A99,OPT!E$1:F$80,2),"")</f>
        <v/>
      </c>
      <c r="M99" s="33" t="str">
        <f>IF(D99="CSA",VLOOKUP(A99,OPT!G$1:H$80,2),"")</f>
        <v/>
      </c>
      <c r="N99" s="34" t="str">
        <f>IF(D99="PHBW",VLOOKUP(A99,OPT!I$1:J$80,2),"")</f>
        <v/>
      </c>
      <c r="O99" s="33">
        <f>IF(D99="EM",VLOOKUP(A99,OPT!K$1:L$80,2),"")</f>
        <v>8</v>
      </c>
    </row>
    <row r="100" spans="1:15" ht="17.399999999999999">
      <c r="A100" s="28">
        <v>2694</v>
      </c>
      <c r="B100" s="29" t="s">
        <v>131</v>
      </c>
      <c r="C100" s="29" t="s">
        <v>17</v>
      </c>
      <c r="D100" s="29" t="s">
        <v>43</v>
      </c>
      <c r="E100" s="32">
        <v>14</v>
      </c>
      <c r="F100" s="32">
        <v>17</v>
      </c>
      <c r="G100" s="32">
        <v>8</v>
      </c>
      <c r="H100" s="32">
        <v>12</v>
      </c>
      <c r="I100" s="32">
        <v>10</v>
      </c>
      <c r="J100" s="13">
        <f>IF(C100="MR",VLOOKUP(A100,OPT!A$1:B$100,2),"")</f>
        <v>11</v>
      </c>
      <c r="K100" s="32" t="str">
        <f>IF(C100="DIT",VLOOKUP(A100,OPT!C$1:D$80,2),"")</f>
        <v/>
      </c>
      <c r="L100" s="33" t="str">
        <f>IF(D100="CSA",VLOOKUP(A100,OPT!E$1:F$80,2),"")</f>
        <v/>
      </c>
      <c r="M100" s="33" t="str">
        <f>IF(D100="CSA",VLOOKUP(A100,OPT!G$1:H$80,2),"")</f>
        <v/>
      </c>
      <c r="N100" s="34" t="str">
        <f>IF(D100="PHBW",VLOOKUP(A100,OPT!I$1:J$80,2),"")</f>
        <v/>
      </c>
      <c r="O100" s="33">
        <f>IF(D100="EM",VLOOKUP(A100,OPT!K$1:L$80,2),"")</f>
        <v>9</v>
      </c>
    </row>
    <row r="101" spans="1:15" ht="13.2">
      <c r="A101" s="61"/>
    </row>
    <row r="102" spans="1:15" ht="13.2">
      <c r="A102" s="62"/>
    </row>
    <row r="103" spans="1:15" ht="13.2">
      <c r="A103" s="62"/>
    </row>
    <row r="104" spans="1:15" ht="13.2">
      <c r="A104" s="62"/>
    </row>
    <row r="105" spans="1:15" ht="13.2">
      <c r="A105" s="62"/>
    </row>
    <row r="106" spans="1:15" ht="13.2">
      <c r="A106" s="62"/>
    </row>
    <row r="107" spans="1:15" ht="13.2">
      <c r="A107" s="62"/>
    </row>
    <row r="108" spans="1:15" ht="13.2">
      <c r="A108" s="62"/>
    </row>
    <row r="109" spans="1:15" ht="13.2">
      <c r="A109" s="62"/>
    </row>
    <row r="110" spans="1:15" ht="13.2">
      <c r="A110" s="62"/>
    </row>
    <row r="111" spans="1:15" ht="13.2">
      <c r="A111" s="62"/>
    </row>
    <row r="112" spans="1:15" ht="13.2">
      <c r="A112" s="62"/>
    </row>
    <row r="113" spans="1:1" ht="13.2">
      <c r="A113" s="62"/>
    </row>
    <row r="114" spans="1:1" ht="13.2">
      <c r="A114" s="62"/>
    </row>
    <row r="115" spans="1:1" ht="13.2">
      <c r="A115" s="62"/>
    </row>
    <row r="116" spans="1:1" ht="13.2">
      <c r="A116" s="62"/>
    </row>
    <row r="117" spans="1:1" ht="13.2">
      <c r="A117" s="62"/>
    </row>
    <row r="118" spans="1:1" ht="13.2">
      <c r="A118" s="62"/>
    </row>
    <row r="119" spans="1:1" ht="13.2">
      <c r="A119" s="62"/>
    </row>
    <row r="120" spans="1:1" ht="13.2">
      <c r="A120" s="62"/>
    </row>
    <row r="121" spans="1:1" ht="13.2">
      <c r="A121" s="62"/>
    </row>
    <row r="122" spans="1:1" ht="13.2">
      <c r="A122" s="62"/>
    </row>
    <row r="123" spans="1:1" ht="13.2">
      <c r="A123" s="62"/>
    </row>
    <row r="124" spans="1:1" ht="13.2">
      <c r="A124" s="62"/>
    </row>
    <row r="125" spans="1:1" ht="13.2">
      <c r="A125" s="62"/>
    </row>
    <row r="126" spans="1:1" ht="13.2">
      <c r="A126" s="62"/>
    </row>
    <row r="127" spans="1:1" ht="13.2">
      <c r="A127" s="62"/>
    </row>
    <row r="128" spans="1:1" ht="13.2">
      <c r="A128" s="62"/>
    </row>
    <row r="129" spans="1:1" ht="13.2">
      <c r="A129" s="62"/>
    </row>
    <row r="130" spans="1:1" ht="13.2">
      <c r="A130" s="62"/>
    </row>
    <row r="131" spans="1:1" ht="13.2">
      <c r="A131" s="62"/>
    </row>
    <row r="132" spans="1:1" ht="13.2">
      <c r="A132" s="62"/>
    </row>
    <row r="133" spans="1:1" ht="13.2">
      <c r="A133" s="62"/>
    </row>
    <row r="134" spans="1:1" ht="13.2">
      <c r="A134" s="62"/>
    </row>
    <row r="135" spans="1:1" ht="13.2">
      <c r="A135" s="62"/>
    </row>
    <row r="136" spans="1:1" ht="13.2">
      <c r="A136" s="62"/>
    </row>
    <row r="137" spans="1:1" ht="13.2">
      <c r="A137" s="62"/>
    </row>
    <row r="138" spans="1:1" ht="13.2">
      <c r="A138" s="62"/>
    </row>
    <row r="139" spans="1:1" ht="13.2">
      <c r="A139" s="62"/>
    </row>
    <row r="140" spans="1:1" ht="13.2">
      <c r="A140" s="62"/>
    </row>
    <row r="141" spans="1:1" ht="13.2">
      <c r="A141" s="62"/>
    </row>
    <row r="142" spans="1:1" ht="13.2">
      <c r="A142" s="62"/>
    </row>
    <row r="143" spans="1:1" ht="13.2">
      <c r="A143" s="62"/>
    </row>
    <row r="144" spans="1:1" ht="13.2">
      <c r="A144" s="62"/>
    </row>
    <row r="145" spans="1:1" ht="13.2">
      <c r="A145" s="62"/>
    </row>
    <row r="146" spans="1:1" ht="13.2">
      <c r="A146" s="62"/>
    </row>
    <row r="147" spans="1:1" ht="13.2">
      <c r="A147" s="62"/>
    </row>
    <row r="148" spans="1:1" ht="13.2">
      <c r="A148" s="62"/>
    </row>
    <row r="149" spans="1:1" ht="13.2">
      <c r="A149" s="62"/>
    </row>
    <row r="150" spans="1:1" ht="13.2">
      <c r="A150" s="62"/>
    </row>
    <row r="151" spans="1:1" ht="13.2">
      <c r="A151" s="62"/>
    </row>
    <row r="152" spans="1:1" ht="13.2">
      <c r="A152" s="62"/>
    </row>
    <row r="153" spans="1:1" ht="13.2">
      <c r="A153" s="62"/>
    </row>
    <row r="154" spans="1:1" ht="13.2">
      <c r="A154" s="62"/>
    </row>
    <row r="155" spans="1:1" ht="13.2">
      <c r="A155" s="62"/>
    </row>
    <row r="156" spans="1:1" ht="13.2">
      <c r="A156" s="62"/>
    </row>
    <row r="157" spans="1:1" ht="13.2">
      <c r="A157" s="62"/>
    </row>
    <row r="158" spans="1:1" ht="13.2">
      <c r="A158" s="62"/>
    </row>
    <row r="159" spans="1:1" ht="13.2">
      <c r="A159" s="62"/>
    </row>
    <row r="160" spans="1:1" ht="13.2">
      <c r="A160" s="62"/>
    </row>
    <row r="161" spans="1:1" ht="13.2">
      <c r="A161" s="62"/>
    </row>
    <row r="162" spans="1:1" ht="13.2">
      <c r="A162" s="62"/>
    </row>
    <row r="163" spans="1:1" ht="13.2">
      <c r="A163" s="62"/>
    </row>
    <row r="164" spans="1:1" ht="13.2">
      <c r="A164" s="62"/>
    </row>
    <row r="165" spans="1:1" ht="13.2">
      <c r="A165" s="62"/>
    </row>
    <row r="166" spans="1:1" ht="13.2">
      <c r="A166" s="62"/>
    </row>
    <row r="167" spans="1:1" ht="13.2">
      <c r="A167" s="62"/>
    </row>
    <row r="168" spans="1:1" ht="13.2">
      <c r="A168" s="62"/>
    </row>
    <row r="169" spans="1:1" ht="13.2">
      <c r="A169" s="62"/>
    </row>
    <row r="170" spans="1:1" ht="13.2">
      <c r="A170" s="62"/>
    </row>
    <row r="171" spans="1:1" ht="13.2">
      <c r="A171" s="62"/>
    </row>
    <row r="172" spans="1:1" ht="13.2">
      <c r="A172" s="62"/>
    </row>
    <row r="173" spans="1:1" ht="13.2">
      <c r="A173" s="62"/>
    </row>
    <row r="174" spans="1:1" ht="13.2">
      <c r="A174" s="62"/>
    </row>
    <row r="175" spans="1:1" ht="13.2">
      <c r="A175" s="62"/>
    </row>
    <row r="176" spans="1:1" ht="13.2">
      <c r="A176" s="62"/>
    </row>
    <row r="177" spans="1:1" ht="13.2">
      <c r="A177" s="62"/>
    </row>
    <row r="178" spans="1:1" ht="13.2">
      <c r="A178" s="62"/>
    </row>
    <row r="179" spans="1:1" ht="13.2">
      <c r="A179" s="62"/>
    </row>
    <row r="180" spans="1:1" ht="13.2">
      <c r="A180" s="62"/>
    </row>
    <row r="181" spans="1:1" ht="13.2">
      <c r="A181" s="62"/>
    </row>
    <row r="182" spans="1:1" ht="13.2">
      <c r="A182" s="62"/>
    </row>
    <row r="183" spans="1:1" ht="13.2">
      <c r="A183" s="62"/>
    </row>
    <row r="184" spans="1:1" ht="13.2">
      <c r="A184" s="62"/>
    </row>
    <row r="185" spans="1:1" ht="13.2">
      <c r="A185" s="62"/>
    </row>
    <row r="186" spans="1:1" ht="13.2">
      <c r="A186" s="62"/>
    </row>
    <row r="187" spans="1:1" ht="13.2">
      <c r="A187" s="62"/>
    </row>
    <row r="188" spans="1:1" ht="13.2">
      <c r="A188" s="62"/>
    </row>
    <row r="189" spans="1:1" ht="13.2">
      <c r="A189" s="62"/>
    </row>
    <row r="190" spans="1:1" ht="13.2">
      <c r="A190" s="62"/>
    </row>
    <row r="191" spans="1:1" ht="13.2">
      <c r="A191" s="62"/>
    </row>
    <row r="192" spans="1:1" ht="13.2">
      <c r="A192" s="62"/>
    </row>
    <row r="193" spans="1:1" ht="13.2">
      <c r="A193" s="62"/>
    </row>
    <row r="194" spans="1:1" ht="13.2">
      <c r="A194" s="62"/>
    </row>
    <row r="195" spans="1:1" ht="13.2">
      <c r="A195" s="62"/>
    </row>
    <row r="196" spans="1:1" ht="13.2">
      <c r="A196" s="62"/>
    </row>
    <row r="197" spans="1:1" ht="13.2">
      <c r="A197" s="62"/>
    </row>
    <row r="198" spans="1:1" ht="13.2">
      <c r="A198" s="62"/>
    </row>
    <row r="199" spans="1:1" ht="13.2">
      <c r="A199" s="62"/>
    </row>
    <row r="200" spans="1:1" ht="13.2">
      <c r="A200" s="62"/>
    </row>
    <row r="201" spans="1:1" ht="13.2">
      <c r="A201" s="62"/>
    </row>
    <row r="202" spans="1:1" ht="13.2">
      <c r="A202" s="62"/>
    </row>
    <row r="203" spans="1:1" ht="13.2">
      <c r="A203" s="62"/>
    </row>
    <row r="204" spans="1:1" ht="13.2">
      <c r="A204" s="62"/>
    </row>
    <row r="205" spans="1:1" ht="13.2">
      <c r="A205" s="62"/>
    </row>
    <row r="206" spans="1:1" ht="13.2">
      <c r="A206" s="62"/>
    </row>
    <row r="207" spans="1:1" ht="13.2">
      <c r="A207" s="62"/>
    </row>
    <row r="208" spans="1:1" ht="13.2">
      <c r="A208" s="62"/>
    </row>
    <row r="209" spans="1:1" ht="13.2">
      <c r="A209" s="62"/>
    </row>
    <row r="210" spans="1:1" ht="13.2">
      <c r="A210" s="62"/>
    </row>
    <row r="211" spans="1:1" ht="13.2">
      <c r="A211" s="62"/>
    </row>
    <row r="212" spans="1:1" ht="13.2">
      <c r="A212" s="62"/>
    </row>
    <row r="213" spans="1:1" ht="13.2">
      <c r="A213" s="62"/>
    </row>
    <row r="214" spans="1:1" ht="13.2">
      <c r="A214" s="62"/>
    </row>
    <row r="215" spans="1:1" ht="13.2">
      <c r="A215" s="62"/>
    </row>
    <row r="216" spans="1:1" ht="13.2">
      <c r="A216" s="62"/>
    </row>
    <row r="217" spans="1:1" ht="13.2">
      <c r="A217" s="62"/>
    </row>
    <row r="218" spans="1:1" ht="13.2">
      <c r="A218" s="62"/>
    </row>
    <row r="219" spans="1:1" ht="13.2">
      <c r="A219" s="62"/>
    </row>
    <row r="220" spans="1:1" ht="13.2">
      <c r="A220" s="62"/>
    </row>
    <row r="221" spans="1:1" ht="13.2">
      <c r="A221" s="62"/>
    </row>
    <row r="222" spans="1:1" ht="13.2">
      <c r="A222" s="62"/>
    </row>
    <row r="223" spans="1:1" ht="13.2">
      <c r="A223" s="62"/>
    </row>
    <row r="224" spans="1:1" ht="13.2">
      <c r="A224" s="62"/>
    </row>
    <row r="225" spans="1:1" ht="13.2">
      <c r="A225" s="62"/>
    </row>
    <row r="226" spans="1:1" ht="13.2">
      <c r="A226" s="62"/>
    </row>
    <row r="227" spans="1:1" ht="13.2">
      <c r="A227" s="62"/>
    </row>
    <row r="228" spans="1:1" ht="13.2">
      <c r="A228" s="62"/>
    </row>
    <row r="229" spans="1:1" ht="13.2">
      <c r="A229" s="62"/>
    </row>
    <row r="230" spans="1:1" ht="13.2">
      <c r="A230" s="62"/>
    </row>
    <row r="231" spans="1:1" ht="13.2">
      <c r="A231" s="62"/>
    </row>
    <row r="232" spans="1:1" ht="13.2">
      <c r="A232" s="62"/>
    </row>
    <row r="233" spans="1:1" ht="13.2">
      <c r="A233" s="62"/>
    </row>
    <row r="234" spans="1:1" ht="13.2">
      <c r="A234" s="62"/>
    </row>
    <row r="235" spans="1:1" ht="13.2">
      <c r="A235" s="62"/>
    </row>
    <row r="236" spans="1:1" ht="13.2">
      <c r="A236" s="62"/>
    </row>
    <row r="237" spans="1:1" ht="13.2">
      <c r="A237" s="62"/>
    </row>
    <row r="238" spans="1:1" ht="13.2">
      <c r="A238" s="62"/>
    </row>
    <row r="239" spans="1:1" ht="13.2">
      <c r="A239" s="62"/>
    </row>
    <row r="240" spans="1:1" ht="13.2">
      <c r="A240" s="62"/>
    </row>
    <row r="241" spans="1:1" ht="13.2">
      <c r="A241" s="62"/>
    </row>
    <row r="242" spans="1:1" ht="13.2">
      <c r="A242" s="62"/>
    </row>
    <row r="243" spans="1:1" ht="13.2">
      <c r="A243" s="62"/>
    </row>
    <row r="244" spans="1:1" ht="13.2">
      <c r="A244" s="62"/>
    </row>
    <row r="245" spans="1:1" ht="13.2">
      <c r="A245" s="62"/>
    </row>
    <row r="246" spans="1:1" ht="13.2">
      <c r="A246" s="62"/>
    </row>
    <row r="247" spans="1:1" ht="13.2">
      <c r="A247" s="62"/>
    </row>
    <row r="248" spans="1:1" ht="13.2">
      <c r="A248" s="62"/>
    </row>
    <row r="249" spans="1:1" ht="13.2">
      <c r="A249" s="62"/>
    </row>
    <row r="250" spans="1:1" ht="13.2">
      <c r="A250" s="62"/>
    </row>
    <row r="251" spans="1:1" ht="13.2">
      <c r="A251" s="62"/>
    </row>
    <row r="252" spans="1:1" ht="13.2">
      <c r="A252" s="62"/>
    </row>
    <row r="253" spans="1:1" ht="13.2">
      <c r="A253" s="62"/>
    </row>
    <row r="254" spans="1:1" ht="13.2">
      <c r="A254" s="62"/>
    </row>
    <row r="255" spans="1:1" ht="13.2">
      <c r="A255" s="62"/>
    </row>
    <row r="256" spans="1:1" ht="13.2">
      <c r="A256" s="62"/>
    </row>
    <row r="257" spans="1:1" ht="13.2">
      <c r="A257" s="62"/>
    </row>
    <row r="258" spans="1:1" ht="13.2">
      <c r="A258" s="62"/>
    </row>
    <row r="259" spans="1:1" ht="13.2">
      <c r="A259" s="62"/>
    </row>
    <row r="260" spans="1:1" ht="13.2">
      <c r="A260" s="62"/>
    </row>
    <row r="261" spans="1:1" ht="13.2">
      <c r="A261" s="62"/>
    </row>
    <row r="262" spans="1:1" ht="13.2">
      <c r="A262" s="62"/>
    </row>
    <row r="263" spans="1:1" ht="13.2">
      <c r="A263" s="62"/>
    </row>
    <row r="264" spans="1:1" ht="13.2">
      <c r="A264" s="62"/>
    </row>
    <row r="265" spans="1:1" ht="13.2">
      <c r="A265" s="62"/>
    </row>
    <row r="266" spans="1:1" ht="13.2">
      <c r="A266" s="62"/>
    </row>
    <row r="267" spans="1:1" ht="13.2">
      <c r="A267" s="62"/>
    </row>
    <row r="268" spans="1:1" ht="13.2">
      <c r="A268" s="62"/>
    </row>
    <row r="269" spans="1:1" ht="13.2">
      <c r="A269" s="62"/>
    </row>
    <row r="270" spans="1:1" ht="13.2">
      <c r="A270" s="62"/>
    </row>
    <row r="271" spans="1:1" ht="13.2">
      <c r="A271" s="62"/>
    </row>
    <row r="272" spans="1:1" ht="13.2">
      <c r="A272" s="62"/>
    </row>
    <row r="273" spans="1:1" ht="13.2">
      <c r="A273" s="62"/>
    </row>
    <row r="274" spans="1:1" ht="13.2">
      <c r="A274" s="62"/>
    </row>
    <row r="275" spans="1:1" ht="13.2">
      <c r="A275" s="62"/>
    </row>
    <row r="276" spans="1:1" ht="13.2">
      <c r="A276" s="62"/>
    </row>
    <row r="277" spans="1:1" ht="13.2">
      <c r="A277" s="62"/>
    </row>
    <row r="278" spans="1:1" ht="13.2">
      <c r="A278" s="62"/>
    </row>
    <row r="279" spans="1:1" ht="13.2">
      <c r="A279" s="62"/>
    </row>
    <row r="280" spans="1:1" ht="13.2">
      <c r="A280" s="62"/>
    </row>
    <row r="281" spans="1:1" ht="13.2">
      <c r="A281" s="62"/>
    </row>
    <row r="282" spans="1:1" ht="13.2">
      <c r="A282" s="62"/>
    </row>
    <row r="283" spans="1:1" ht="13.2">
      <c r="A283" s="62"/>
    </row>
    <row r="284" spans="1:1" ht="13.2">
      <c r="A284" s="62"/>
    </row>
    <row r="285" spans="1:1" ht="13.2">
      <c r="A285" s="62"/>
    </row>
    <row r="286" spans="1:1" ht="13.2">
      <c r="A286" s="62"/>
    </row>
    <row r="287" spans="1:1" ht="13.2">
      <c r="A287" s="62"/>
    </row>
    <row r="288" spans="1:1" ht="13.2">
      <c r="A288" s="62"/>
    </row>
    <row r="289" spans="1:1" ht="13.2">
      <c r="A289" s="62"/>
    </row>
    <row r="290" spans="1:1" ht="13.2">
      <c r="A290" s="62"/>
    </row>
    <row r="291" spans="1:1" ht="13.2">
      <c r="A291" s="62"/>
    </row>
    <row r="292" spans="1:1" ht="13.2">
      <c r="A292" s="62"/>
    </row>
    <row r="293" spans="1:1" ht="13.2">
      <c r="A293" s="62"/>
    </row>
    <row r="294" spans="1:1" ht="13.2">
      <c r="A294" s="62"/>
    </row>
    <row r="295" spans="1:1" ht="13.2">
      <c r="A295" s="62"/>
    </row>
    <row r="296" spans="1:1" ht="13.2">
      <c r="A296" s="62"/>
    </row>
    <row r="297" spans="1:1" ht="13.2">
      <c r="A297" s="62"/>
    </row>
    <row r="298" spans="1:1" ht="13.2">
      <c r="A298" s="62"/>
    </row>
    <row r="299" spans="1:1" ht="13.2">
      <c r="A299" s="62"/>
    </row>
    <row r="300" spans="1:1" ht="13.2">
      <c r="A300" s="62"/>
    </row>
    <row r="301" spans="1:1" ht="13.2">
      <c r="A301" s="62"/>
    </row>
    <row r="302" spans="1:1" ht="13.2">
      <c r="A302" s="62"/>
    </row>
    <row r="303" spans="1:1" ht="13.2">
      <c r="A303" s="62"/>
    </row>
    <row r="304" spans="1:1" ht="13.2">
      <c r="A304" s="62"/>
    </row>
    <row r="305" spans="1:1" ht="13.2">
      <c r="A305" s="62"/>
    </row>
    <row r="306" spans="1:1" ht="13.2">
      <c r="A306" s="62"/>
    </row>
    <row r="307" spans="1:1" ht="13.2">
      <c r="A307" s="62"/>
    </row>
    <row r="308" spans="1:1" ht="13.2">
      <c r="A308" s="62"/>
    </row>
    <row r="309" spans="1:1" ht="13.2">
      <c r="A309" s="62"/>
    </row>
    <row r="310" spans="1:1" ht="13.2">
      <c r="A310" s="62"/>
    </row>
    <row r="311" spans="1:1" ht="13.2">
      <c r="A311" s="62"/>
    </row>
    <row r="312" spans="1:1" ht="13.2">
      <c r="A312" s="62"/>
    </row>
    <row r="313" spans="1:1" ht="13.2">
      <c r="A313" s="62"/>
    </row>
    <row r="314" spans="1:1" ht="13.2">
      <c r="A314" s="62"/>
    </row>
    <row r="315" spans="1:1" ht="13.2">
      <c r="A315" s="62"/>
    </row>
    <row r="316" spans="1:1" ht="13.2">
      <c r="A316" s="62"/>
    </row>
    <row r="317" spans="1:1" ht="13.2">
      <c r="A317" s="62"/>
    </row>
    <row r="318" spans="1:1" ht="13.2">
      <c r="A318" s="62"/>
    </row>
    <row r="319" spans="1:1" ht="13.2">
      <c r="A319" s="62"/>
    </row>
    <row r="320" spans="1:1" ht="13.2">
      <c r="A320" s="62"/>
    </row>
    <row r="321" spans="1:1" ht="13.2">
      <c r="A321" s="62"/>
    </row>
    <row r="322" spans="1:1" ht="13.2">
      <c r="A322" s="62"/>
    </row>
    <row r="323" spans="1:1" ht="13.2">
      <c r="A323" s="62"/>
    </row>
    <row r="324" spans="1:1" ht="13.2">
      <c r="A324" s="62"/>
    </row>
    <row r="325" spans="1:1" ht="13.2">
      <c r="A325" s="62"/>
    </row>
    <row r="326" spans="1:1" ht="13.2">
      <c r="A326" s="62"/>
    </row>
    <row r="327" spans="1:1" ht="13.2">
      <c r="A327" s="62"/>
    </row>
    <row r="328" spans="1:1" ht="13.2">
      <c r="A328" s="62"/>
    </row>
    <row r="329" spans="1:1" ht="13.2">
      <c r="A329" s="62"/>
    </row>
    <row r="330" spans="1:1" ht="13.2">
      <c r="A330" s="62"/>
    </row>
    <row r="331" spans="1:1" ht="13.2">
      <c r="A331" s="62"/>
    </row>
    <row r="332" spans="1:1" ht="13.2">
      <c r="A332" s="62"/>
    </row>
    <row r="333" spans="1:1" ht="13.2">
      <c r="A333" s="62"/>
    </row>
    <row r="334" spans="1:1" ht="13.2">
      <c r="A334" s="62"/>
    </row>
    <row r="335" spans="1:1" ht="13.2">
      <c r="A335" s="62"/>
    </row>
    <row r="336" spans="1:1" ht="13.2">
      <c r="A336" s="62"/>
    </row>
    <row r="337" spans="1:1" ht="13.2">
      <c r="A337" s="62"/>
    </row>
    <row r="338" spans="1:1" ht="13.2">
      <c r="A338" s="62"/>
    </row>
    <row r="339" spans="1:1" ht="13.2">
      <c r="A339" s="62"/>
    </row>
    <row r="340" spans="1:1" ht="13.2">
      <c r="A340" s="62"/>
    </row>
    <row r="341" spans="1:1" ht="13.2">
      <c r="A341" s="62"/>
    </row>
    <row r="342" spans="1:1" ht="13.2">
      <c r="A342" s="62"/>
    </row>
    <row r="343" spans="1:1" ht="13.2">
      <c r="A343" s="62"/>
    </row>
    <row r="344" spans="1:1" ht="13.2">
      <c r="A344" s="62"/>
    </row>
    <row r="345" spans="1:1" ht="13.2">
      <c r="A345" s="62"/>
    </row>
    <row r="346" spans="1:1" ht="13.2">
      <c r="A346" s="62"/>
    </row>
    <row r="347" spans="1:1" ht="13.2">
      <c r="A347" s="62"/>
    </row>
    <row r="348" spans="1:1" ht="13.2">
      <c r="A348" s="62"/>
    </row>
    <row r="349" spans="1:1" ht="13.2">
      <c r="A349" s="62"/>
    </row>
    <row r="350" spans="1:1" ht="13.2">
      <c r="A350" s="62"/>
    </row>
    <row r="351" spans="1:1" ht="13.2">
      <c r="A351" s="62"/>
    </row>
    <row r="352" spans="1:1" ht="13.2">
      <c r="A352" s="62"/>
    </row>
    <row r="353" spans="1:1" ht="13.2">
      <c r="A353" s="62"/>
    </row>
    <row r="354" spans="1:1" ht="13.2">
      <c r="A354" s="62"/>
    </row>
    <row r="355" spans="1:1" ht="13.2">
      <c r="A355" s="62"/>
    </row>
    <row r="356" spans="1:1" ht="13.2">
      <c r="A356" s="62"/>
    </row>
    <row r="357" spans="1:1" ht="13.2">
      <c r="A357" s="62"/>
    </row>
    <row r="358" spans="1:1" ht="13.2">
      <c r="A358" s="62"/>
    </row>
    <row r="359" spans="1:1" ht="13.2">
      <c r="A359" s="62"/>
    </row>
    <row r="360" spans="1:1" ht="13.2">
      <c r="A360" s="62"/>
    </row>
    <row r="361" spans="1:1" ht="13.2">
      <c r="A361" s="62"/>
    </row>
    <row r="362" spans="1:1" ht="13.2">
      <c r="A362" s="62"/>
    </row>
    <row r="363" spans="1:1" ht="13.2">
      <c r="A363" s="62"/>
    </row>
    <row r="364" spans="1:1" ht="13.2">
      <c r="A364" s="62"/>
    </row>
    <row r="365" spans="1:1" ht="13.2">
      <c r="A365" s="62"/>
    </row>
    <row r="366" spans="1:1" ht="13.2">
      <c r="A366" s="62"/>
    </row>
    <row r="367" spans="1:1" ht="13.2">
      <c r="A367" s="62"/>
    </row>
    <row r="368" spans="1:1" ht="13.2">
      <c r="A368" s="62"/>
    </row>
    <row r="369" spans="1:1" ht="13.2">
      <c r="A369" s="62"/>
    </row>
    <row r="370" spans="1:1" ht="13.2">
      <c r="A370" s="62"/>
    </row>
    <row r="371" spans="1:1" ht="13.2">
      <c r="A371" s="62"/>
    </row>
    <row r="372" spans="1:1" ht="13.2">
      <c r="A372" s="62"/>
    </row>
    <row r="373" spans="1:1" ht="13.2">
      <c r="A373" s="62"/>
    </row>
    <row r="374" spans="1:1" ht="13.2">
      <c r="A374" s="62"/>
    </row>
    <row r="375" spans="1:1" ht="13.2">
      <c r="A375" s="62"/>
    </row>
    <row r="376" spans="1:1" ht="13.2">
      <c r="A376" s="62"/>
    </row>
    <row r="377" spans="1:1" ht="13.2">
      <c r="A377" s="62"/>
    </row>
    <row r="378" spans="1:1" ht="13.2">
      <c r="A378" s="62"/>
    </row>
    <row r="379" spans="1:1" ht="13.2">
      <c r="A379" s="62"/>
    </row>
    <row r="380" spans="1:1" ht="13.2">
      <c r="A380" s="62"/>
    </row>
    <row r="381" spans="1:1" ht="13.2">
      <c r="A381" s="62"/>
    </row>
    <row r="382" spans="1:1" ht="13.2">
      <c r="A382" s="62"/>
    </row>
    <row r="383" spans="1:1" ht="13.2">
      <c r="A383" s="62"/>
    </row>
    <row r="384" spans="1:1" ht="13.2">
      <c r="A384" s="62"/>
    </row>
    <row r="385" spans="1:1" ht="13.2">
      <c r="A385" s="62"/>
    </row>
    <row r="386" spans="1:1" ht="13.2">
      <c r="A386" s="62"/>
    </row>
    <row r="387" spans="1:1" ht="13.2">
      <c r="A387" s="62"/>
    </row>
    <row r="388" spans="1:1" ht="13.2">
      <c r="A388" s="62"/>
    </row>
    <row r="389" spans="1:1" ht="13.2">
      <c r="A389" s="62"/>
    </row>
    <row r="390" spans="1:1" ht="13.2">
      <c r="A390" s="62"/>
    </row>
    <row r="391" spans="1:1" ht="13.2">
      <c r="A391" s="62"/>
    </row>
    <row r="392" spans="1:1" ht="13.2">
      <c r="A392" s="62"/>
    </row>
    <row r="393" spans="1:1" ht="13.2">
      <c r="A393" s="62"/>
    </row>
    <row r="394" spans="1:1" ht="13.2">
      <c r="A394" s="62"/>
    </row>
    <row r="395" spans="1:1" ht="13.2">
      <c r="A395" s="62"/>
    </row>
    <row r="396" spans="1:1" ht="13.2">
      <c r="A396" s="62"/>
    </row>
    <row r="397" spans="1:1" ht="13.2">
      <c r="A397" s="62"/>
    </row>
    <row r="398" spans="1:1" ht="13.2">
      <c r="A398" s="62"/>
    </row>
    <row r="399" spans="1:1" ht="13.2">
      <c r="A399" s="62"/>
    </row>
    <row r="400" spans="1:1" ht="13.2">
      <c r="A400" s="62"/>
    </row>
    <row r="401" spans="1:1" ht="13.2">
      <c r="A401" s="62"/>
    </row>
    <row r="402" spans="1:1" ht="13.2">
      <c r="A402" s="62"/>
    </row>
    <row r="403" spans="1:1" ht="13.2">
      <c r="A403" s="62"/>
    </row>
    <row r="404" spans="1:1" ht="13.2">
      <c r="A404" s="62"/>
    </row>
    <row r="405" spans="1:1" ht="13.2">
      <c r="A405" s="62"/>
    </row>
    <row r="406" spans="1:1" ht="13.2">
      <c r="A406" s="62"/>
    </row>
    <row r="407" spans="1:1" ht="13.2">
      <c r="A407" s="62"/>
    </row>
    <row r="408" spans="1:1" ht="13.2">
      <c r="A408" s="62"/>
    </row>
    <row r="409" spans="1:1" ht="13.2">
      <c r="A409" s="62"/>
    </row>
    <row r="410" spans="1:1" ht="13.2">
      <c r="A410" s="62"/>
    </row>
    <row r="411" spans="1:1" ht="13.2">
      <c r="A411" s="62"/>
    </row>
    <row r="412" spans="1:1" ht="13.2">
      <c r="A412" s="62"/>
    </row>
    <row r="413" spans="1:1" ht="13.2">
      <c r="A413" s="62"/>
    </row>
    <row r="414" spans="1:1" ht="13.2">
      <c r="A414" s="62"/>
    </row>
    <row r="415" spans="1:1" ht="13.2">
      <c r="A415" s="62"/>
    </row>
    <row r="416" spans="1:1" ht="13.2">
      <c r="A416" s="62"/>
    </row>
    <row r="417" spans="1:1" ht="13.2">
      <c r="A417" s="62"/>
    </row>
    <row r="418" spans="1:1" ht="13.2">
      <c r="A418" s="62"/>
    </row>
    <row r="419" spans="1:1" ht="13.2">
      <c r="A419" s="62"/>
    </row>
    <row r="420" spans="1:1" ht="13.2">
      <c r="A420" s="62"/>
    </row>
    <row r="421" spans="1:1" ht="13.2">
      <c r="A421" s="62"/>
    </row>
    <row r="422" spans="1:1" ht="13.2">
      <c r="A422" s="62"/>
    </row>
    <row r="423" spans="1:1" ht="13.2">
      <c r="A423" s="62"/>
    </row>
    <row r="424" spans="1:1" ht="13.2">
      <c r="A424" s="62"/>
    </row>
    <row r="425" spans="1:1" ht="13.2">
      <c r="A425" s="62"/>
    </row>
    <row r="426" spans="1:1" ht="13.2">
      <c r="A426" s="62"/>
    </row>
    <row r="427" spans="1:1" ht="13.2">
      <c r="A427" s="62"/>
    </row>
    <row r="428" spans="1:1" ht="13.2">
      <c r="A428" s="62"/>
    </row>
    <row r="429" spans="1:1" ht="13.2">
      <c r="A429" s="62"/>
    </row>
    <row r="430" spans="1:1" ht="13.2">
      <c r="A430" s="62"/>
    </row>
    <row r="431" spans="1:1" ht="13.2">
      <c r="A431" s="62"/>
    </row>
    <row r="432" spans="1:1" ht="13.2">
      <c r="A432" s="62"/>
    </row>
    <row r="433" spans="1:1" ht="13.2">
      <c r="A433" s="62"/>
    </row>
    <row r="434" spans="1:1" ht="13.2">
      <c r="A434" s="62"/>
    </row>
    <row r="435" spans="1:1" ht="13.2">
      <c r="A435" s="62"/>
    </row>
    <row r="436" spans="1:1" ht="13.2">
      <c r="A436" s="62"/>
    </row>
    <row r="437" spans="1:1" ht="13.2">
      <c r="A437" s="62"/>
    </row>
    <row r="438" spans="1:1" ht="13.2">
      <c r="A438" s="62"/>
    </row>
    <row r="439" spans="1:1" ht="13.2">
      <c r="A439" s="62"/>
    </row>
    <row r="440" spans="1:1" ht="13.2">
      <c r="A440" s="62"/>
    </row>
    <row r="441" spans="1:1" ht="13.2">
      <c r="A441" s="62"/>
    </row>
    <row r="442" spans="1:1" ht="13.2">
      <c r="A442" s="62"/>
    </row>
    <row r="443" spans="1:1" ht="13.2">
      <c r="A443" s="62"/>
    </row>
    <row r="444" spans="1:1" ht="13.2">
      <c r="A444" s="62"/>
    </row>
    <row r="445" spans="1:1" ht="13.2">
      <c r="A445" s="62"/>
    </row>
    <row r="446" spans="1:1" ht="13.2">
      <c r="A446" s="62"/>
    </row>
    <row r="447" spans="1:1" ht="13.2">
      <c r="A447" s="62"/>
    </row>
    <row r="448" spans="1:1" ht="13.2">
      <c r="A448" s="62"/>
    </row>
    <row r="449" spans="1:1" ht="13.2">
      <c r="A449" s="62"/>
    </row>
    <row r="450" spans="1:1" ht="13.2">
      <c r="A450" s="62"/>
    </row>
    <row r="451" spans="1:1" ht="13.2">
      <c r="A451" s="62"/>
    </row>
    <row r="452" spans="1:1" ht="13.2">
      <c r="A452" s="62"/>
    </row>
    <row r="453" spans="1:1" ht="13.2">
      <c r="A453" s="62"/>
    </row>
    <row r="454" spans="1:1" ht="13.2">
      <c r="A454" s="62"/>
    </row>
    <row r="455" spans="1:1" ht="13.2">
      <c r="A455" s="62"/>
    </row>
    <row r="456" spans="1:1" ht="13.2">
      <c r="A456" s="62"/>
    </row>
    <row r="457" spans="1:1" ht="13.2">
      <c r="A457" s="62"/>
    </row>
    <row r="458" spans="1:1" ht="13.2">
      <c r="A458" s="62"/>
    </row>
    <row r="459" spans="1:1" ht="13.2">
      <c r="A459" s="62"/>
    </row>
    <row r="460" spans="1:1" ht="13.2">
      <c r="A460" s="62"/>
    </row>
    <row r="461" spans="1:1" ht="13.2">
      <c r="A461" s="62"/>
    </row>
    <row r="462" spans="1:1" ht="13.2">
      <c r="A462" s="62"/>
    </row>
    <row r="463" spans="1:1" ht="13.2">
      <c r="A463" s="62"/>
    </row>
    <row r="464" spans="1:1" ht="13.2">
      <c r="A464" s="62"/>
    </row>
    <row r="465" spans="1:1" ht="13.2">
      <c r="A465" s="62"/>
    </row>
    <row r="466" spans="1:1" ht="13.2">
      <c r="A466" s="62"/>
    </row>
    <row r="467" spans="1:1" ht="13.2">
      <c r="A467" s="62"/>
    </row>
    <row r="468" spans="1:1" ht="13.2">
      <c r="A468" s="62"/>
    </row>
    <row r="469" spans="1:1" ht="13.2">
      <c r="A469" s="62"/>
    </row>
    <row r="470" spans="1:1" ht="13.2">
      <c r="A470" s="62"/>
    </row>
    <row r="471" spans="1:1" ht="13.2">
      <c r="A471" s="62"/>
    </row>
    <row r="472" spans="1:1" ht="13.2">
      <c r="A472" s="62"/>
    </row>
    <row r="473" spans="1:1" ht="13.2">
      <c r="A473" s="62"/>
    </row>
    <row r="474" spans="1:1" ht="13.2">
      <c r="A474" s="62"/>
    </row>
    <row r="475" spans="1:1" ht="13.2">
      <c r="A475" s="62"/>
    </row>
    <row r="476" spans="1:1" ht="13.2">
      <c r="A476" s="62"/>
    </row>
    <row r="477" spans="1:1" ht="13.2">
      <c r="A477" s="62"/>
    </row>
    <row r="478" spans="1:1" ht="13.2">
      <c r="A478" s="62"/>
    </row>
    <row r="479" spans="1:1" ht="13.2">
      <c r="A479" s="62"/>
    </row>
    <row r="480" spans="1:1" ht="13.2">
      <c r="A480" s="62"/>
    </row>
    <row r="481" spans="1:1" ht="13.2">
      <c r="A481" s="62"/>
    </row>
    <row r="482" spans="1:1" ht="13.2">
      <c r="A482" s="62"/>
    </row>
    <row r="483" spans="1:1" ht="13.2">
      <c r="A483" s="62"/>
    </row>
    <row r="484" spans="1:1" ht="13.2">
      <c r="A484" s="62"/>
    </row>
    <row r="485" spans="1:1" ht="13.2">
      <c r="A485" s="62"/>
    </row>
    <row r="486" spans="1:1" ht="13.2">
      <c r="A486" s="62"/>
    </row>
    <row r="487" spans="1:1" ht="13.2">
      <c r="A487" s="62"/>
    </row>
    <row r="488" spans="1:1" ht="13.2">
      <c r="A488" s="62"/>
    </row>
    <row r="489" spans="1:1" ht="13.2">
      <c r="A489" s="62"/>
    </row>
    <row r="490" spans="1:1" ht="13.2">
      <c r="A490" s="62"/>
    </row>
    <row r="491" spans="1:1" ht="13.2">
      <c r="A491" s="62"/>
    </row>
    <row r="492" spans="1:1" ht="13.2">
      <c r="A492" s="62"/>
    </row>
    <row r="493" spans="1:1" ht="13.2">
      <c r="A493" s="62"/>
    </row>
    <row r="494" spans="1:1" ht="13.2">
      <c r="A494" s="62"/>
    </row>
    <row r="495" spans="1:1" ht="13.2">
      <c r="A495" s="62"/>
    </row>
    <row r="496" spans="1:1" ht="13.2">
      <c r="A496" s="62"/>
    </row>
    <row r="497" spans="1:1" ht="13.2">
      <c r="A497" s="62"/>
    </row>
    <row r="498" spans="1:1" ht="13.2">
      <c r="A498" s="62"/>
    </row>
    <row r="499" spans="1:1" ht="13.2">
      <c r="A499" s="62"/>
    </row>
    <row r="500" spans="1:1" ht="13.2">
      <c r="A500" s="62"/>
    </row>
    <row r="501" spans="1:1" ht="13.2">
      <c r="A501" s="62"/>
    </row>
    <row r="502" spans="1:1" ht="13.2">
      <c r="A502" s="62"/>
    </row>
    <row r="503" spans="1:1" ht="13.2">
      <c r="A503" s="62"/>
    </row>
    <row r="504" spans="1:1" ht="13.2">
      <c r="A504" s="62"/>
    </row>
    <row r="505" spans="1:1" ht="13.2">
      <c r="A505" s="62"/>
    </row>
    <row r="506" spans="1:1" ht="13.2">
      <c r="A506" s="62"/>
    </row>
    <row r="507" spans="1:1" ht="13.2">
      <c r="A507" s="62"/>
    </row>
    <row r="508" spans="1:1" ht="13.2">
      <c r="A508" s="62"/>
    </row>
    <row r="509" spans="1:1" ht="13.2">
      <c r="A509" s="62"/>
    </row>
    <row r="510" spans="1:1" ht="13.2">
      <c r="A510" s="62"/>
    </row>
    <row r="511" spans="1:1" ht="13.2">
      <c r="A511" s="62"/>
    </row>
    <row r="512" spans="1:1" ht="13.2">
      <c r="A512" s="62"/>
    </row>
    <row r="513" spans="1:1" ht="13.2">
      <c r="A513" s="62"/>
    </row>
    <row r="514" spans="1:1" ht="13.2">
      <c r="A514" s="62"/>
    </row>
    <row r="515" spans="1:1" ht="13.2">
      <c r="A515" s="62"/>
    </row>
    <row r="516" spans="1:1" ht="13.2">
      <c r="A516" s="62"/>
    </row>
    <row r="517" spans="1:1" ht="13.2">
      <c r="A517" s="62"/>
    </row>
    <row r="518" spans="1:1" ht="13.2">
      <c r="A518" s="62"/>
    </row>
    <row r="519" spans="1:1" ht="13.2">
      <c r="A519" s="62"/>
    </row>
    <row r="520" spans="1:1" ht="13.2">
      <c r="A520" s="62"/>
    </row>
    <row r="521" spans="1:1" ht="13.2">
      <c r="A521" s="62"/>
    </row>
    <row r="522" spans="1:1" ht="13.2">
      <c r="A522" s="62"/>
    </row>
    <row r="523" spans="1:1" ht="13.2">
      <c r="A523" s="62"/>
    </row>
    <row r="524" spans="1:1" ht="13.2">
      <c r="A524" s="62"/>
    </row>
    <row r="525" spans="1:1" ht="13.2">
      <c r="A525" s="62"/>
    </row>
    <row r="526" spans="1:1" ht="13.2">
      <c r="A526" s="62"/>
    </row>
    <row r="527" spans="1:1" ht="13.2">
      <c r="A527" s="62"/>
    </row>
    <row r="528" spans="1:1" ht="13.2">
      <c r="A528" s="62"/>
    </row>
    <row r="529" spans="1:1" ht="13.2">
      <c r="A529" s="62"/>
    </row>
    <row r="530" spans="1:1" ht="13.2">
      <c r="A530" s="62"/>
    </row>
    <row r="531" spans="1:1" ht="13.2">
      <c r="A531" s="62"/>
    </row>
    <row r="532" spans="1:1" ht="13.2">
      <c r="A532" s="62"/>
    </row>
    <row r="533" spans="1:1" ht="13.2">
      <c r="A533" s="62"/>
    </row>
    <row r="534" spans="1:1" ht="13.2">
      <c r="A534" s="62"/>
    </row>
    <row r="535" spans="1:1" ht="13.2">
      <c r="A535" s="62"/>
    </row>
    <row r="536" spans="1:1" ht="13.2">
      <c r="A536" s="62"/>
    </row>
    <row r="537" spans="1:1" ht="13.2">
      <c r="A537" s="62"/>
    </row>
    <row r="538" spans="1:1" ht="13.2">
      <c r="A538" s="62"/>
    </row>
    <row r="539" spans="1:1" ht="13.2">
      <c r="A539" s="62"/>
    </row>
    <row r="540" spans="1:1" ht="13.2">
      <c r="A540" s="62"/>
    </row>
    <row r="541" spans="1:1" ht="13.2">
      <c r="A541" s="62"/>
    </row>
    <row r="542" spans="1:1" ht="13.2">
      <c r="A542" s="62"/>
    </row>
    <row r="543" spans="1:1" ht="13.2">
      <c r="A543" s="62"/>
    </row>
    <row r="544" spans="1:1" ht="13.2">
      <c r="A544" s="62"/>
    </row>
    <row r="545" spans="1:1" ht="13.2">
      <c r="A545" s="62"/>
    </row>
    <row r="546" spans="1:1" ht="13.2">
      <c r="A546" s="62"/>
    </row>
    <row r="547" spans="1:1" ht="13.2">
      <c r="A547" s="62"/>
    </row>
    <row r="548" spans="1:1" ht="13.2">
      <c r="A548" s="62"/>
    </row>
    <row r="549" spans="1:1" ht="13.2">
      <c r="A549" s="62"/>
    </row>
    <row r="550" spans="1:1" ht="13.2">
      <c r="A550" s="62"/>
    </row>
    <row r="551" spans="1:1" ht="13.2">
      <c r="A551" s="62"/>
    </row>
    <row r="552" spans="1:1" ht="13.2">
      <c r="A552" s="62"/>
    </row>
    <row r="553" spans="1:1" ht="13.2">
      <c r="A553" s="62"/>
    </row>
    <row r="554" spans="1:1" ht="13.2">
      <c r="A554" s="62"/>
    </row>
    <row r="555" spans="1:1" ht="13.2">
      <c r="A555" s="62"/>
    </row>
    <row r="556" spans="1:1" ht="13.2">
      <c r="A556" s="62"/>
    </row>
    <row r="557" spans="1:1" ht="13.2">
      <c r="A557" s="62"/>
    </row>
    <row r="558" spans="1:1" ht="13.2">
      <c r="A558" s="62"/>
    </row>
    <row r="559" spans="1:1" ht="13.2">
      <c r="A559" s="62"/>
    </row>
    <row r="560" spans="1:1" ht="13.2">
      <c r="A560" s="62"/>
    </row>
    <row r="561" spans="1:1" ht="13.2">
      <c r="A561" s="62"/>
    </row>
    <row r="562" spans="1:1" ht="13.2">
      <c r="A562" s="62"/>
    </row>
    <row r="563" spans="1:1" ht="13.2">
      <c r="A563" s="62"/>
    </row>
    <row r="564" spans="1:1" ht="13.2">
      <c r="A564" s="62"/>
    </row>
    <row r="565" spans="1:1" ht="13.2">
      <c r="A565" s="62"/>
    </row>
    <row r="566" spans="1:1" ht="13.2">
      <c r="A566" s="62"/>
    </row>
    <row r="567" spans="1:1" ht="13.2">
      <c r="A567" s="62"/>
    </row>
    <row r="568" spans="1:1" ht="13.2">
      <c r="A568" s="62"/>
    </row>
    <row r="569" spans="1:1" ht="13.2">
      <c r="A569" s="62"/>
    </row>
    <row r="570" spans="1:1" ht="13.2">
      <c r="A570" s="62"/>
    </row>
    <row r="571" spans="1:1" ht="13.2">
      <c r="A571" s="62"/>
    </row>
    <row r="572" spans="1:1" ht="13.2">
      <c r="A572" s="62"/>
    </row>
    <row r="573" spans="1:1" ht="13.2">
      <c r="A573" s="62"/>
    </row>
    <row r="574" spans="1:1" ht="13.2">
      <c r="A574" s="62"/>
    </row>
    <row r="575" spans="1:1" ht="13.2">
      <c r="A575" s="62"/>
    </row>
    <row r="576" spans="1:1" ht="13.2">
      <c r="A576" s="62"/>
    </row>
    <row r="577" spans="1:1" ht="13.2">
      <c r="A577" s="62"/>
    </row>
    <row r="578" spans="1:1" ht="13.2">
      <c r="A578" s="62"/>
    </row>
    <row r="579" spans="1:1" ht="13.2">
      <c r="A579" s="62"/>
    </row>
    <row r="580" spans="1:1" ht="13.2">
      <c r="A580" s="62"/>
    </row>
    <row r="581" spans="1:1" ht="13.2">
      <c r="A581" s="62"/>
    </row>
    <row r="582" spans="1:1" ht="13.2">
      <c r="A582" s="62"/>
    </row>
    <row r="583" spans="1:1" ht="13.2">
      <c r="A583" s="62"/>
    </row>
    <row r="584" spans="1:1" ht="13.2">
      <c r="A584" s="62"/>
    </row>
    <row r="585" spans="1:1" ht="13.2">
      <c r="A585" s="62"/>
    </row>
    <row r="586" spans="1:1" ht="13.2">
      <c r="A586" s="62"/>
    </row>
    <row r="587" spans="1:1" ht="13.2">
      <c r="A587" s="62"/>
    </row>
    <row r="588" spans="1:1" ht="13.2">
      <c r="A588" s="62"/>
    </row>
    <row r="589" spans="1:1" ht="13.2">
      <c r="A589" s="62"/>
    </row>
    <row r="590" spans="1:1" ht="13.2">
      <c r="A590" s="62"/>
    </row>
    <row r="591" spans="1:1" ht="13.2">
      <c r="A591" s="62"/>
    </row>
    <row r="592" spans="1:1" ht="13.2">
      <c r="A592" s="62"/>
    </row>
    <row r="593" spans="1:1" ht="13.2">
      <c r="A593" s="62"/>
    </row>
    <row r="594" spans="1:1" ht="13.2">
      <c r="A594" s="62"/>
    </row>
    <row r="595" spans="1:1" ht="13.2">
      <c r="A595" s="62"/>
    </row>
    <row r="596" spans="1:1" ht="13.2">
      <c r="A596" s="62"/>
    </row>
    <row r="597" spans="1:1" ht="13.2">
      <c r="A597" s="62"/>
    </row>
    <row r="598" spans="1:1" ht="13.2">
      <c r="A598" s="62"/>
    </row>
    <row r="599" spans="1:1" ht="13.2">
      <c r="A599" s="62"/>
    </row>
    <row r="600" spans="1:1" ht="13.2">
      <c r="A600" s="62"/>
    </row>
    <row r="601" spans="1:1" ht="13.2">
      <c r="A601" s="62"/>
    </row>
    <row r="602" spans="1:1" ht="13.2">
      <c r="A602" s="62"/>
    </row>
    <row r="603" spans="1:1" ht="13.2">
      <c r="A603" s="62"/>
    </row>
    <row r="604" spans="1:1" ht="13.2">
      <c r="A604" s="62"/>
    </row>
    <row r="605" spans="1:1" ht="13.2">
      <c r="A605" s="62"/>
    </row>
    <row r="606" spans="1:1" ht="13.2">
      <c r="A606" s="62"/>
    </row>
    <row r="607" spans="1:1" ht="13.2">
      <c r="A607" s="62"/>
    </row>
    <row r="608" spans="1:1" ht="13.2">
      <c r="A608" s="62"/>
    </row>
    <row r="609" spans="1:1" ht="13.2">
      <c r="A609" s="62"/>
    </row>
    <row r="610" spans="1:1" ht="13.2">
      <c r="A610" s="62"/>
    </row>
    <row r="611" spans="1:1" ht="13.2">
      <c r="A611" s="62"/>
    </row>
    <row r="612" spans="1:1" ht="13.2">
      <c r="A612" s="62"/>
    </row>
    <row r="613" spans="1:1" ht="13.2">
      <c r="A613" s="62"/>
    </row>
    <row r="614" spans="1:1" ht="13.2">
      <c r="A614" s="62"/>
    </row>
    <row r="615" spans="1:1" ht="13.2">
      <c r="A615" s="62"/>
    </row>
    <row r="616" spans="1:1" ht="13.2">
      <c r="A616" s="62"/>
    </row>
    <row r="617" spans="1:1" ht="13.2">
      <c r="A617" s="62"/>
    </row>
    <row r="618" spans="1:1" ht="13.2">
      <c r="A618" s="62"/>
    </row>
    <row r="619" spans="1:1" ht="13.2">
      <c r="A619" s="62"/>
    </row>
    <row r="620" spans="1:1" ht="13.2">
      <c r="A620" s="62"/>
    </row>
    <row r="621" spans="1:1" ht="13.2">
      <c r="A621" s="62"/>
    </row>
    <row r="622" spans="1:1" ht="13.2">
      <c r="A622" s="62"/>
    </row>
    <row r="623" spans="1:1" ht="13.2">
      <c r="A623" s="62"/>
    </row>
    <row r="624" spans="1:1" ht="13.2">
      <c r="A624" s="62"/>
    </row>
    <row r="625" spans="1:1" ht="13.2">
      <c r="A625" s="62"/>
    </row>
    <row r="626" spans="1:1" ht="13.2">
      <c r="A626" s="62"/>
    </row>
    <row r="627" spans="1:1" ht="13.2">
      <c r="A627" s="62"/>
    </row>
    <row r="628" spans="1:1" ht="13.2">
      <c r="A628" s="62"/>
    </row>
    <row r="629" spans="1:1" ht="13.2">
      <c r="A629" s="62"/>
    </row>
    <row r="630" spans="1:1" ht="13.2">
      <c r="A630" s="62"/>
    </row>
    <row r="631" spans="1:1" ht="13.2">
      <c r="A631" s="62"/>
    </row>
    <row r="632" spans="1:1" ht="13.2">
      <c r="A632" s="62"/>
    </row>
    <row r="633" spans="1:1" ht="13.2">
      <c r="A633" s="62"/>
    </row>
    <row r="634" spans="1:1" ht="13.2">
      <c r="A634" s="62"/>
    </row>
    <row r="635" spans="1:1" ht="13.2">
      <c r="A635" s="62"/>
    </row>
    <row r="636" spans="1:1" ht="13.2">
      <c r="A636" s="62"/>
    </row>
    <row r="637" spans="1:1" ht="13.2">
      <c r="A637" s="62"/>
    </row>
    <row r="638" spans="1:1" ht="13.2">
      <c r="A638" s="62"/>
    </row>
    <row r="639" spans="1:1" ht="13.2">
      <c r="A639" s="62"/>
    </row>
    <row r="640" spans="1:1" ht="13.2">
      <c r="A640" s="62"/>
    </row>
    <row r="641" spans="1:1" ht="13.2">
      <c r="A641" s="62"/>
    </row>
    <row r="642" spans="1:1" ht="13.2">
      <c r="A642" s="62"/>
    </row>
    <row r="643" spans="1:1" ht="13.2">
      <c r="A643" s="62"/>
    </row>
    <row r="644" spans="1:1" ht="13.2">
      <c r="A644" s="62"/>
    </row>
    <row r="645" spans="1:1" ht="13.2">
      <c r="A645" s="62"/>
    </row>
    <row r="646" spans="1:1" ht="13.2">
      <c r="A646" s="62"/>
    </row>
    <row r="647" spans="1:1" ht="13.2">
      <c r="A647" s="62"/>
    </row>
    <row r="648" spans="1:1" ht="13.2">
      <c r="A648" s="62"/>
    </row>
    <row r="649" spans="1:1" ht="13.2">
      <c r="A649" s="62"/>
    </row>
    <row r="650" spans="1:1" ht="13.2">
      <c r="A650" s="62"/>
    </row>
    <row r="651" spans="1:1" ht="13.2">
      <c r="A651" s="62"/>
    </row>
    <row r="652" spans="1:1" ht="13.2">
      <c r="A652" s="62"/>
    </row>
    <row r="653" spans="1:1" ht="13.2">
      <c r="A653" s="62"/>
    </row>
    <row r="654" spans="1:1" ht="13.2">
      <c r="A654" s="62"/>
    </row>
    <row r="655" spans="1:1" ht="13.2">
      <c r="A655" s="62"/>
    </row>
    <row r="656" spans="1:1" ht="13.2">
      <c r="A656" s="62"/>
    </row>
    <row r="657" spans="1:1" ht="13.2">
      <c r="A657" s="62"/>
    </row>
    <row r="658" spans="1:1" ht="13.2">
      <c r="A658" s="62"/>
    </row>
    <row r="659" spans="1:1" ht="13.2">
      <c r="A659" s="62"/>
    </row>
    <row r="660" spans="1:1" ht="13.2">
      <c r="A660" s="62"/>
    </row>
    <row r="661" spans="1:1" ht="13.2">
      <c r="A661" s="62"/>
    </row>
    <row r="662" spans="1:1" ht="13.2">
      <c r="A662" s="62"/>
    </row>
    <row r="663" spans="1:1" ht="13.2">
      <c r="A663" s="62"/>
    </row>
    <row r="664" spans="1:1" ht="13.2">
      <c r="A664" s="62"/>
    </row>
    <row r="665" spans="1:1" ht="13.2">
      <c r="A665" s="62"/>
    </row>
    <row r="666" spans="1:1" ht="13.2">
      <c r="A666" s="62"/>
    </row>
    <row r="667" spans="1:1" ht="13.2">
      <c r="A667" s="62"/>
    </row>
    <row r="668" spans="1:1" ht="13.2">
      <c r="A668" s="62"/>
    </row>
    <row r="669" spans="1:1" ht="13.2">
      <c r="A669" s="62"/>
    </row>
    <row r="670" spans="1:1" ht="13.2">
      <c r="A670" s="62"/>
    </row>
    <row r="671" spans="1:1" ht="13.2">
      <c r="A671" s="62"/>
    </row>
    <row r="672" spans="1:1" ht="13.2">
      <c r="A672" s="62"/>
    </row>
    <row r="673" spans="1:1" ht="13.2">
      <c r="A673" s="62"/>
    </row>
    <row r="674" spans="1:1" ht="13.2">
      <c r="A674" s="62"/>
    </row>
    <row r="675" spans="1:1" ht="13.2">
      <c r="A675" s="62"/>
    </row>
    <row r="676" spans="1:1" ht="13.2">
      <c r="A676" s="62"/>
    </row>
    <row r="677" spans="1:1" ht="13.2">
      <c r="A677" s="62"/>
    </row>
    <row r="678" spans="1:1" ht="13.2">
      <c r="A678" s="62"/>
    </row>
    <row r="679" spans="1:1" ht="13.2">
      <c r="A679" s="62"/>
    </row>
    <row r="680" spans="1:1" ht="13.2">
      <c r="A680" s="62"/>
    </row>
    <row r="681" spans="1:1" ht="13.2">
      <c r="A681" s="62"/>
    </row>
    <row r="682" spans="1:1" ht="13.2">
      <c r="A682" s="62"/>
    </row>
    <row r="683" spans="1:1" ht="13.2">
      <c r="A683" s="62"/>
    </row>
    <row r="684" spans="1:1" ht="13.2">
      <c r="A684" s="62"/>
    </row>
    <row r="685" spans="1:1" ht="13.2">
      <c r="A685" s="62"/>
    </row>
    <row r="686" spans="1:1" ht="13.2">
      <c r="A686" s="62"/>
    </row>
    <row r="687" spans="1:1" ht="13.2">
      <c r="A687" s="62"/>
    </row>
    <row r="688" spans="1:1" ht="13.2">
      <c r="A688" s="62"/>
    </row>
    <row r="689" spans="1:1" ht="13.2">
      <c r="A689" s="62"/>
    </row>
    <row r="690" spans="1:1" ht="13.2">
      <c r="A690" s="62"/>
    </row>
    <row r="691" spans="1:1" ht="13.2">
      <c r="A691" s="62"/>
    </row>
    <row r="692" spans="1:1" ht="13.2">
      <c r="A692" s="62"/>
    </row>
    <row r="693" spans="1:1" ht="13.2">
      <c r="A693" s="62"/>
    </row>
    <row r="694" spans="1:1" ht="13.2">
      <c r="A694" s="62"/>
    </row>
    <row r="695" spans="1:1" ht="13.2">
      <c r="A695" s="62"/>
    </row>
    <row r="696" spans="1:1" ht="13.2">
      <c r="A696" s="62"/>
    </row>
    <row r="697" spans="1:1" ht="13.2">
      <c r="A697" s="62"/>
    </row>
    <row r="698" spans="1:1" ht="13.2">
      <c r="A698" s="62"/>
    </row>
    <row r="699" spans="1:1" ht="13.2">
      <c r="A699" s="62"/>
    </row>
    <row r="700" spans="1:1" ht="13.2">
      <c r="A700" s="62"/>
    </row>
    <row r="701" spans="1:1" ht="13.2">
      <c r="A701" s="62"/>
    </row>
    <row r="702" spans="1:1" ht="13.2">
      <c r="A702" s="62"/>
    </row>
    <row r="703" spans="1:1" ht="13.2">
      <c r="A703" s="62"/>
    </row>
    <row r="704" spans="1:1" ht="13.2">
      <c r="A704" s="62"/>
    </row>
    <row r="705" spans="1:1" ht="13.2">
      <c r="A705" s="62"/>
    </row>
    <row r="706" spans="1:1" ht="13.2">
      <c r="A706" s="62"/>
    </row>
    <row r="707" spans="1:1" ht="13.2">
      <c r="A707" s="62"/>
    </row>
    <row r="708" spans="1:1" ht="13.2">
      <c r="A708" s="62"/>
    </row>
    <row r="709" spans="1:1" ht="13.2">
      <c r="A709" s="62"/>
    </row>
    <row r="710" spans="1:1" ht="13.2">
      <c r="A710" s="62"/>
    </row>
    <row r="711" spans="1:1" ht="13.2">
      <c r="A711" s="62"/>
    </row>
    <row r="712" spans="1:1" ht="13.2">
      <c r="A712" s="62"/>
    </row>
    <row r="713" spans="1:1" ht="13.2">
      <c r="A713" s="62"/>
    </row>
    <row r="714" spans="1:1" ht="13.2">
      <c r="A714" s="62"/>
    </row>
    <row r="715" spans="1:1" ht="13.2">
      <c r="A715" s="62"/>
    </row>
    <row r="716" spans="1:1" ht="13.2">
      <c r="A716" s="62"/>
    </row>
    <row r="717" spans="1:1" ht="13.2">
      <c r="A717" s="62"/>
    </row>
    <row r="718" spans="1:1" ht="13.2">
      <c r="A718" s="62"/>
    </row>
    <row r="719" spans="1:1" ht="13.2">
      <c r="A719" s="62"/>
    </row>
    <row r="720" spans="1:1" ht="13.2">
      <c r="A720" s="62"/>
    </row>
    <row r="721" spans="1:1" ht="13.2">
      <c r="A721" s="62"/>
    </row>
    <row r="722" spans="1:1" ht="13.2">
      <c r="A722" s="62"/>
    </row>
    <row r="723" spans="1:1" ht="13.2">
      <c r="A723" s="62"/>
    </row>
    <row r="724" spans="1:1" ht="13.2">
      <c r="A724" s="62"/>
    </row>
    <row r="725" spans="1:1" ht="13.2">
      <c r="A725" s="62"/>
    </row>
    <row r="726" spans="1:1" ht="13.2">
      <c r="A726" s="62"/>
    </row>
    <row r="727" spans="1:1" ht="13.2">
      <c r="A727" s="62"/>
    </row>
    <row r="728" spans="1:1" ht="13.2">
      <c r="A728" s="62"/>
    </row>
    <row r="729" spans="1:1" ht="13.2">
      <c r="A729" s="62"/>
    </row>
    <row r="730" spans="1:1" ht="13.2">
      <c r="A730" s="62"/>
    </row>
    <row r="731" spans="1:1" ht="13.2">
      <c r="A731" s="62"/>
    </row>
    <row r="732" spans="1:1" ht="13.2">
      <c r="A732" s="62"/>
    </row>
    <row r="733" spans="1:1" ht="13.2">
      <c r="A733" s="62"/>
    </row>
    <row r="734" spans="1:1" ht="13.2">
      <c r="A734" s="62"/>
    </row>
    <row r="735" spans="1:1" ht="13.2">
      <c r="A735" s="62"/>
    </row>
    <row r="736" spans="1:1" ht="13.2">
      <c r="A736" s="62"/>
    </row>
    <row r="737" spans="1:1" ht="13.2">
      <c r="A737" s="62"/>
    </row>
    <row r="738" spans="1:1" ht="13.2">
      <c r="A738" s="62"/>
    </row>
    <row r="739" spans="1:1" ht="13.2">
      <c r="A739" s="62"/>
    </row>
    <row r="740" spans="1:1" ht="13.2">
      <c r="A740" s="62"/>
    </row>
    <row r="741" spans="1:1" ht="13.2">
      <c r="A741" s="62"/>
    </row>
    <row r="742" spans="1:1" ht="13.2">
      <c r="A742" s="62"/>
    </row>
    <row r="743" spans="1:1" ht="13.2">
      <c r="A743" s="62"/>
    </row>
    <row r="744" spans="1:1" ht="13.2">
      <c r="A744" s="62"/>
    </row>
    <row r="745" spans="1:1" ht="13.2">
      <c r="A745" s="62"/>
    </row>
    <row r="746" spans="1:1" ht="13.2">
      <c r="A746" s="62"/>
    </row>
    <row r="747" spans="1:1" ht="13.2">
      <c r="A747" s="62"/>
    </row>
    <row r="748" spans="1:1" ht="13.2">
      <c r="A748" s="62"/>
    </row>
    <row r="749" spans="1:1" ht="13.2">
      <c r="A749" s="62"/>
    </row>
    <row r="750" spans="1:1" ht="13.2">
      <c r="A750" s="62"/>
    </row>
    <row r="751" spans="1:1" ht="13.2">
      <c r="A751" s="62"/>
    </row>
    <row r="752" spans="1:1" ht="13.2">
      <c r="A752" s="62"/>
    </row>
    <row r="753" spans="1:1" ht="13.2">
      <c r="A753" s="62"/>
    </row>
    <row r="754" spans="1:1" ht="13.2">
      <c r="A754" s="62"/>
    </row>
    <row r="755" spans="1:1" ht="13.2">
      <c r="A755" s="62"/>
    </row>
    <row r="756" spans="1:1" ht="13.2">
      <c r="A756" s="62"/>
    </row>
    <row r="757" spans="1:1" ht="13.2">
      <c r="A757" s="62"/>
    </row>
    <row r="758" spans="1:1" ht="13.2">
      <c r="A758" s="62"/>
    </row>
    <row r="759" spans="1:1" ht="13.2">
      <c r="A759" s="62"/>
    </row>
    <row r="760" spans="1:1" ht="13.2">
      <c r="A760" s="62"/>
    </row>
    <row r="761" spans="1:1" ht="13.2">
      <c r="A761" s="62"/>
    </row>
    <row r="762" spans="1:1" ht="13.2">
      <c r="A762" s="62"/>
    </row>
    <row r="763" spans="1:1" ht="13.2">
      <c r="A763" s="62"/>
    </row>
    <row r="764" spans="1:1" ht="13.2">
      <c r="A764" s="62"/>
    </row>
    <row r="765" spans="1:1" ht="13.2">
      <c r="A765" s="62"/>
    </row>
    <row r="766" spans="1:1" ht="13.2">
      <c r="A766" s="62"/>
    </row>
    <row r="767" spans="1:1" ht="13.2">
      <c r="A767" s="62"/>
    </row>
    <row r="768" spans="1:1" ht="13.2">
      <c r="A768" s="62"/>
    </row>
    <row r="769" spans="1:1" ht="13.2">
      <c r="A769" s="62"/>
    </row>
    <row r="770" spans="1:1" ht="13.2">
      <c r="A770" s="62"/>
    </row>
    <row r="771" spans="1:1" ht="13.2">
      <c r="A771" s="62"/>
    </row>
    <row r="772" spans="1:1" ht="13.2">
      <c r="A772" s="62"/>
    </row>
    <row r="773" spans="1:1" ht="13.2">
      <c r="A773" s="62"/>
    </row>
    <row r="774" spans="1:1" ht="13.2">
      <c r="A774" s="62"/>
    </row>
    <row r="775" spans="1:1" ht="13.2">
      <c r="A775" s="62"/>
    </row>
    <row r="776" spans="1:1" ht="13.2">
      <c r="A776" s="62"/>
    </row>
    <row r="777" spans="1:1" ht="13.2">
      <c r="A777" s="62"/>
    </row>
    <row r="778" spans="1:1" ht="13.2">
      <c r="A778" s="62"/>
    </row>
    <row r="779" spans="1:1" ht="13.2">
      <c r="A779" s="62"/>
    </row>
    <row r="780" spans="1:1" ht="13.2">
      <c r="A780" s="62"/>
    </row>
    <row r="781" spans="1:1" ht="13.2">
      <c r="A781" s="62"/>
    </row>
    <row r="782" spans="1:1" ht="13.2">
      <c r="A782" s="62"/>
    </row>
    <row r="783" spans="1:1" ht="13.2">
      <c r="A783" s="62"/>
    </row>
    <row r="784" spans="1:1" ht="13.2">
      <c r="A784" s="62"/>
    </row>
    <row r="785" spans="1:1" ht="13.2">
      <c r="A785" s="62"/>
    </row>
    <row r="786" spans="1:1" ht="13.2">
      <c r="A786" s="62"/>
    </row>
    <row r="787" spans="1:1" ht="13.2">
      <c r="A787" s="62"/>
    </row>
    <row r="788" spans="1:1" ht="13.2">
      <c r="A788" s="62"/>
    </row>
    <row r="789" spans="1:1" ht="13.2">
      <c r="A789" s="62"/>
    </row>
    <row r="790" spans="1:1" ht="13.2">
      <c r="A790" s="62"/>
    </row>
    <row r="791" spans="1:1" ht="13.2">
      <c r="A791" s="62"/>
    </row>
    <row r="792" spans="1:1" ht="13.2">
      <c r="A792" s="62"/>
    </row>
    <row r="793" spans="1:1" ht="13.2">
      <c r="A793" s="62"/>
    </row>
    <row r="794" spans="1:1" ht="13.2">
      <c r="A794" s="62"/>
    </row>
    <row r="795" spans="1:1" ht="13.2">
      <c r="A795" s="62"/>
    </row>
    <row r="796" spans="1:1" ht="13.2">
      <c r="A796" s="62"/>
    </row>
    <row r="797" spans="1:1" ht="13.2">
      <c r="A797" s="62"/>
    </row>
    <row r="798" spans="1:1" ht="13.2">
      <c r="A798" s="62"/>
    </row>
    <row r="799" spans="1:1" ht="13.2">
      <c r="A799" s="62"/>
    </row>
    <row r="800" spans="1:1" ht="13.2">
      <c r="A800" s="62"/>
    </row>
    <row r="801" spans="1:1" ht="13.2">
      <c r="A801" s="62"/>
    </row>
    <row r="802" spans="1:1" ht="13.2">
      <c r="A802" s="62"/>
    </row>
    <row r="803" spans="1:1" ht="13.2">
      <c r="A803" s="62"/>
    </row>
    <row r="804" spans="1:1" ht="13.2">
      <c r="A804" s="62"/>
    </row>
    <row r="805" spans="1:1" ht="13.2">
      <c r="A805" s="62"/>
    </row>
    <row r="806" spans="1:1" ht="13.2">
      <c r="A806" s="62"/>
    </row>
    <row r="807" spans="1:1" ht="13.2">
      <c r="A807" s="62"/>
    </row>
    <row r="808" spans="1:1" ht="13.2">
      <c r="A808" s="62"/>
    </row>
    <row r="809" spans="1:1" ht="13.2">
      <c r="A809" s="62"/>
    </row>
    <row r="810" spans="1:1" ht="13.2">
      <c r="A810" s="62"/>
    </row>
    <row r="811" spans="1:1" ht="13.2">
      <c r="A811" s="62"/>
    </row>
    <row r="812" spans="1:1" ht="13.2">
      <c r="A812" s="62"/>
    </row>
    <row r="813" spans="1:1" ht="13.2">
      <c r="A813" s="62"/>
    </row>
    <row r="814" spans="1:1" ht="13.2">
      <c r="A814" s="62"/>
    </row>
    <row r="815" spans="1:1" ht="13.2">
      <c r="A815" s="62"/>
    </row>
    <row r="816" spans="1:1" ht="13.2">
      <c r="A816" s="62"/>
    </row>
    <row r="817" spans="1:1" ht="13.2">
      <c r="A817" s="62"/>
    </row>
    <row r="818" spans="1:1" ht="13.2">
      <c r="A818" s="62"/>
    </row>
    <row r="819" spans="1:1" ht="13.2">
      <c r="A819" s="62"/>
    </row>
    <row r="820" spans="1:1" ht="13.2">
      <c r="A820" s="62"/>
    </row>
    <row r="821" spans="1:1" ht="13.2">
      <c r="A821" s="62"/>
    </row>
    <row r="822" spans="1:1" ht="13.2">
      <c r="A822" s="62"/>
    </row>
    <row r="823" spans="1:1" ht="13.2">
      <c r="A823" s="62"/>
    </row>
    <row r="824" spans="1:1" ht="13.2">
      <c r="A824" s="62"/>
    </row>
    <row r="825" spans="1:1" ht="13.2">
      <c r="A825" s="62"/>
    </row>
    <row r="826" spans="1:1" ht="13.2">
      <c r="A826" s="62"/>
    </row>
    <row r="827" spans="1:1" ht="13.2">
      <c r="A827" s="62"/>
    </row>
    <row r="828" spans="1:1" ht="13.2">
      <c r="A828" s="62"/>
    </row>
    <row r="829" spans="1:1" ht="13.2">
      <c r="A829" s="62"/>
    </row>
    <row r="830" spans="1:1" ht="13.2">
      <c r="A830" s="62"/>
    </row>
    <row r="831" spans="1:1" ht="13.2">
      <c r="A831" s="62"/>
    </row>
    <row r="832" spans="1:1" ht="13.2">
      <c r="A832" s="62"/>
    </row>
    <row r="833" spans="1:1" ht="13.2">
      <c r="A833" s="62"/>
    </row>
    <row r="834" spans="1:1" ht="13.2">
      <c r="A834" s="62"/>
    </row>
    <row r="835" spans="1:1" ht="13.2">
      <c r="A835" s="62"/>
    </row>
    <row r="836" spans="1:1" ht="13.2">
      <c r="A836" s="62"/>
    </row>
    <row r="837" spans="1:1" ht="13.2">
      <c r="A837" s="62"/>
    </row>
    <row r="838" spans="1:1" ht="13.2">
      <c r="A838" s="62"/>
    </row>
    <row r="839" spans="1:1" ht="13.2">
      <c r="A839" s="62"/>
    </row>
    <row r="840" spans="1:1" ht="13.2">
      <c r="A840" s="62"/>
    </row>
    <row r="841" spans="1:1" ht="13.2">
      <c r="A841" s="62"/>
    </row>
    <row r="842" spans="1:1" ht="13.2">
      <c r="A842" s="62"/>
    </row>
    <row r="843" spans="1:1" ht="13.2">
      <c r="A843" s="62"/>
    </row>
    <row r="844" spans="1:1" ht="13.2">
      <c r="A844" s="62"/>
    </row>
    <row r="845" spans="1:1" ht="13.2">
      <c r="A845" s="62"/>
    </row>
    <row r="846" spans="1:1" ht="13.2">
      <c r="A846" s="62"/>
    </row>
    <row r="847" spans="1:1" ht="13.2">
      <c r="A847" s="62"/>
    </row>
    <row r="848" spans="1:1" ht="13.2">
      <c r="A848" s="62"/>
    </row>
    <row r="849" spans="1:1" ht="13.2">
      <c r="A849" s="62"/>
    </row>
    <row r="850" spans="1:1" ht="13.2">
      <c r="A850" s="62"/>
    </row>
  </sheetData>
  <mergeCells count="3">
    <mergeCell ref="A2:A5"/>
    <mergeCell ref="A1:O1"/>
    <mergeCell ref="E6:O6"/>
  </mergeCells>
  <conditionalFormatting sqref="E7:O100">
    <cfRule type="expression" dxfId="0" priority="1">
      <formula>AND(E7&gt;E$5,E7&lt;&gt;"")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50"/>
  <sheetViews>
    <sheetView topLeftCell="F1" workbookViewId="0">
      <pane ySplit="6" topLeftCell="A7" activePane="bottomLeft" state="frozen"/>
      <selection pane="bottomLeft" activeCell="B8" sqref="B8"/>
    </sheetView>
  </sheetViews>
  <sheetFormatPr defaultColWidth="14.44140625" defaultRowHeight="15.75" customHeight="1"/>
  <cols>
    <col min="1" max="1" width="14.109375" customWidth="1"/>
    <col min="2" max="2" width="38.6640625" customWidth="1"/>
    <col min="3" max="3" width="8.109375" customWidth="1"/>
    <col min="4" max="4" width="9" customWidth="1"/>
    <col min="5" max="16" width="11.5546875" customWidth="1"/>
  </cols>
  <sheetData>
    <row r="1" spans="1:16" ht="22.8">
      <c r="A1" s="67" t="str">
        <f ca="1">CONCATENATE("Attendance Upto ",TEXT(DATE(2017,MONTH(NOW())-1,1),"mmmm")," 2018")</f>
        <v>Attendance Upto January 2018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1:16" ht="74.400000000000006">
      <c r="A2" s="65" t="s">
        <v>1</v>
      </c>
      <c r="B2" s="16" t="s">
        <v>11</v>
      </c>
      <c r="C2" s="17"/>
      <c r="D2" s="17"/>
      <c r="E2" s="2" t="s">
        <v>12</v>
      </c>
      <c r="F2" s="2" t="s">
        <v>13</v>
      </c>
      <c r="G2" s="2" t="s">
        <v>14</v>
      </c>
      <c r="H2" s="2" t="s">
        <v>15</v>
      </c>
      <c r="I2" s="3" t="s">
        <v>16</v>
      </c>
      <c r="J2" s="3" t="s">
        <v>17</v>
      </c>
      <c r="K2" s="3" t="s">
        <v>18</v>
      </c>
      <c r="L2" s="2" t="s">
        <v>2</v>
      </c>
      <c r="M2" s="2" t="s">
        <v>3</v>
      </c>
      <c r="N2" s="2" t="s">
        <v>4</v>
      </c>
      <c r="O2" s="3" t="s">
        <v>5</v>
      </c>
      <c r="P2" s="3"/>
    </row>
    <row r="3" spans="1:16" ht="17.399999999999999">
      <c r="A3" s="66"/>
      <c r="B3" s="18" t="s">
        <v>19</v>
      </c>
      <c r="C3" s="19"/>
      <c r="D3" s="19"/>
      <c r="E3" s="18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22</v>
      </c>
      <c r="L3" s="4" t="s">
        <v>26</v>
      </c>
      <c r="M3" s="4" t="s">
        <v>7</v>
      </c>
      <c r="N3" s="4" t="s">
        <v>8</v>
      </c>
      <c r="O3" s="4" t="s">
        <v>9</v>
      </c>
      <c r="P3" s="4"/>
    </row>
    <row r="4" spans="1:16" ht="17.399999999999999">
      <c r="A4" s="66"/>
      <c r="B4" s="20" t="s">
        <v>27</v>
      </c>
      <c r="C4" s="21"/>
      <c r="D4" s="21"/>
      <c r="E4" s="22" t="str">
        <f ca="1">IFERROR(__xludf.DUMMYFUNCTION("IMPORTRANGE(""1Seb5WEOT5v6gJn0g8hdgUP7v5yl1tjkEcYOupDZKwNU"",""SEM2!N4"")"),"17")</f>
        <v>17</v>
      </c>
      <c r="F4" s="22" t="str">
        <f ca="1">IFERROR(__xludf.DUMMYFUNCTION("IMPORTRANGE(""1DjEAuvqwrhm06emuz64cvdc7rNxbUmD2WX5HJJKdJhE"",""SEM2!q4"")"),"21")</f>
        <v>21</v>
      </c>
      <c r="G4" s="22" t="str">
        <f ca="1">IFERROR(__xludf.DUMMYFUNCTION("ImportRange(""1Xbm7sCPfkN3yOIGWW4K9uZumncFcOjHWBhP_FCi_Aho"",""sem2!N4"")"),"11")</f>
        <v>11</v>
      </c>
      <c r="H4" s="5" t="str">
        <f ca="1">IFERROR(__xludf.DUMMYFUNCTION("ImportRange(""141av8lTEAjXZkp2glcC8ekZQIbauZnowoBDw9TbB94Y"",""sem2!H4"")"),"12")</f>
        <v>12</v>
      </c>
      <c r="I4" s="5" t="str">
        <f ca="1">IFERROR(__xludf.DUMMYFUNCTION("IMPORTRANGE(""1KPLZIBYklGObEyIT9uJGPG99oosNhq5fUjKx7WRx_Xk"",""SEM2!K4"")"),"12")</f>
        <v>12</v>
      </c>
      <c r="J4" s="5" t="str">
        <f ca="1">OPT!B4</f>
        <v>11</v>
      </c>
      <c r="K4" s="5" t="str">
        <f ca="1">OPT!D4</f>
        <v>11</v>
      </c>
      <c r="L4" s="5" t="str">
        <f ca="1">OPT!F4</f>
        <v>18</v>
      </c>
      <c r="M4" s="5" t="str">
        <f ca="1">OPT!H4</f>
        <v>4</v>
      </c>
      <c r="N4" s="5" t="str">
        <f ca="1">OPT!J4</f>
        <v>12</v>
      </c>
      <c r="O4" s="5" t="str">
        <f ca="1">OPT!L4</f>
        <v>16</v>
      </c>
      <c r="P4" s="5"/>
    </row>
    <row r="5" spans="1:16" ht="17.399999999999999">
      <c r="A5" s="66"/>
      <c r="B5" s="23" t="s">
        <v>28</v>
      </c>
      <c r="C5" s="24"/>
      <c r="D5" s="24"/>
      <c r="E5" s="8">
        <f t="shared" ref="E5:O5" ca="1" si="0">FLOOR(E4/4,1)</f>
        <v>4</v>
      </c>
      <c r="F5" s="8">
        <f t="shared" ca="1" si="0"/>
        <v>5</v>
      </c>
      <c r="G5" s="8">
        <f t="shared" ca="1" si="0"/>
        <v>2</v>
      </c>
      <c r="H5" s="9">
        <f t="shared" ca="1" si="0"/>
        <v>3</v>
      </c>
      <c r="I5" s="9">
        <f t="shared" ca="1" si="0"/>
        <v>3</v>
      </c>
      <c r="J5" s="9">
        <f t="shared" ca="1" si="0"/>
        <v>2</v>
      </c>
      <c r="K5" s="9">
        <f t="shared" ca="1" si="0"/>
        <v>2</v>
      </c>
      <c r="L5" s="7">
        <f t="shared" ca="1" si="0"/>
        <v>4</v>
      </c>
      <c r="M5" s="8">
        <f t="shared" ca="1" si="0"/>
        <v>1</v>
      </c>
      <c r="N5" s="9">
        <f t="shared" ca="1" si="0"/>
        <v>3</v>
      </c>
      <c r="O5" s="9">
        <f t="shared" ca="1" si="0"/>
        <v>4</v>
      </c>
      <c r="P5" s="9"/>
    </row>
    <row r="6" spans="1:16" ht="17.399999999999999">
      <c r="A6" s="25" t="s">
        <v>10</v>
      </c>
      <c r="B6" s="26" t="s">
        <v>29</v>
      </c>
      <c r="C6" s="27" t="s">
        <v>30</v>
      </c>
      <c r="D6" s="27" t="s">
        <v>31</v>
      </c>
      <c r="E6" s="70" t="s">
        <v>36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1:16" ht="17.399999999999999">
      <c r="A7" s="28">
        <v>2601</v>
      </c>
      <c r="B7" s="29" t="s">
        <v>33</v>
      </c>
      <c r="C7" s="29" t="s">
        <v>18</v>
      </c>
      <c r="D7" s="29" t="s">
        <v>34</v>
      </c>
      <c r="E7" s="35">
        <f ca="1">'TYBCOM C'!E7/'TYBCOM C'!E$4</f>
        <v>0.47058823529411764</v>
      </c>
      <c r="F7" s="35">
        <f ca="1">'TYBCOM C'!F7/'TYBCOM C'!F$4</f>
        <v>0.61904761904761907</v>
      </c>
      <c r="G7" s="35">
        <f ca="1">'TYBCOM C'!G7/'TYBCOM C'!G$4</f>
        <v>0.90909090909090906</v>
      </c>
      <c r="H7" s="35">
        <f ca="1">'TYBCOM C'!H7/'TYBCOM C'!H$4</f>
        <v>0.83333333333333337</v>
      </c>
      <c r="I7" s="35">
        <f ca="1">'TYBCOM C'!I7/'TYBCOM C'!I$4</f>
        <v>0.66666666666666663</v>
      </c>
      <c r="J7" s="36" t="str">
        <f>IF($C7="MR",'TYBCOM C'!J7/'TYBCOM C'!J$4,"")</f>
        <v/>
      </c>
      <c r="K7" s="37">
        <f ca="1">IF($C7="DIT",'TYBCOM C'!K7/'TYBCOM C'!K$4,"")</f>
        <v>0.54545454545454541</v>
      </c>
      <c r="L7" s="37" t="str">
        <f>IF($D7="CSA",'TYBCOM C'!L7/'TYBCOM C'!L$4,"")</f>
        <v/>
      </c>
      <c r="M7" s="37" t="str">
        <f>IF($D7="CSA",'TYBCOM C'!M7/'TYBCOM C'!M$4,"")</f>
        <v/>
      </c>
      <c r="N7" s="37">
        <f ca="1">IF($D7="PHBW",'TYBCOM C'!N7/'TYBCOM C'!N$4,"")</f>
        <v>0.58333333333333337</v>
      </c>
      <c r="O7" s="37" t="str">
        <f>IF($D7="EM",'TYBCOM C'!O7/'TYBCOM C'!O$4,"")</f>
        <v/>
      </c>
      <c r="P7" s="13"/>
    </row>
    <row r="8" spans="1:16" ht="17.399999999999999">
      <c r="A8" s="28">
        <v>2602</v>
      </c>
      <c r="B8" s="29" t="s">
        <v>35</v>
      </c>
      <c r="C8" s="29" t="s">
        <v>18</v>
      </c>
      <c r="D8" s="29" t="s">
        <v>2</v>
      </c>
      <c r="E8" s="35">
        <f ca="1">'TYBCOM C'!E8/'TYBCOM C'!E$4</f>
        <v>0.23529411764705882</v>
      </c>
      <c r="F8" s="35">
        <f ca="1">'TYBCOM C'!F8/'TYBCOM C'!F$4</f>
        <v>0.33333333333333331</v>
      </c>
      <c r="G8" s="35">
        <f ca="1">'TYBCOM C'!G8/'TYBCOM C'!G$4</f>
        <v>0.45454545454545453</v>
      </c>
      <c r="H8" s="35">
        <f ca="1">'TYBCOM C'!H8/'TYBCOM C'!H$4</f>
        <v>0.5</v>
      </c>
      <c r="I8" s="35">
        <f ca="1">'TYBCOM C'!I8/'TYBCOM C'!I$4</f>
        <v>0.33333333333333331</v>
      </c>
      <c r="J8" s="36" t="str">
        <f>IF($C8="MR",'TYBCOM C'!J8/'TYBCOM C'!J$4,"")</f>
        <v/>
      </c>
      <c r="K8" s="37">
        <f ca="1">IF($C8="DIT",'TYBCOM C'!K8/'TYBCOM C'!K$4,"")</f>
        <v>0.54545454545454541</v>
      </c>
      <c r="L8" s="37">
        <f ca="1">IF($D8="CSA",'TYBCOM C'!L8/'TYBCOM C'!L$4,"")</f>
        <v>0.27777777777777779</v>
      </c>
      <c r="M8" s="37">
        <f ca="1">IF($D8="CSA",'TYBCOM C'!M8/'TYBCOM C'!M$4,"")</f>
        <v>0.25</v>
      </c>
      <c r="N8" s="37" t="str">
        <f>IF($D8="PHBW",'TYBCOM C'!N8/'TYBCOM C'!N$4,"")</f>
        <v/>
      </c>
      <c r="O8" s="37" t="str">
        <f>IF($D8="EM",'TYBCOM C'!O8/'TYBCOM C'!O$4,"")</f>
        <v/>
      </c>
      <c r="P8" s="13"/>
    </row>
    <row r="9" spans="1:16" ht="17.399999999999999">
      <c r="A9" s="28">
        <v>2603</v>
      </c>
      <c r="B9" s="29" t="s">
        <v>37</v>
      </c>
      <c r="C9" s="29" t="s">
        <v>17</v>
      </c>
      <c r="D9" s="29" t="s">
        <v>2</v>
      </c>
      <c r="E9" s="35">
        <f ca="1">'TYBCOM C'!E9/'TYBCOM C'!E$4</f>
        <v>0.52941176470588236</v>
      </c>
      <c r="F9" s="35">
        <f ca="1">'TYBCOM C'!F9/'TYBCOM C'!F$4</f>
        <v>0.47619047619047616</v>
      </c>
      <c r="G9" s="35">
        <f ca="1">'TYBCOM C'!G9/'TYBCOM C'!G$4</f>
        <v>0.63636363636363635</v>
      </c>
      <c r="H9" s="35">
        <f ca="1">'TYBCOM C'!H9/'TYBCOM C'!H$4</f>
        <v>0.58333333333333337</v>
      </c>
      <c r="I9" s="35">
        <f ca="1">'TYBCOM C'!I9/'TYBCOM C'!I$4</f>
        <v>0.41666666666666669</v>
      </c>
      <c r="J9" s="36">
        <f ca="1">IF($C9="MR",'TYBCOM C'!J9/'TYBCOM C'!J$4,"")</f>
        <v>0.63636363636363635</v>
      </c>
      <c r="K9" s="37" t="str">
        <f>IF($C9="DIT",'TYBCOM C'!K9/'TYBCOM C'!K$4,"")</f>
        <v/>
      </c>
      <c r="L9" s="37">
        <f ca="1">IF($D9="CSA",'TYBCOM C'!L9/'TYBCOM C'!L$4,"")</f>
        <v>0.33333333333333331</v>
      </c>
      <c r="M9" s="37">
        <f ca="1">IF($D9="CSA",'TYBCOM C'!M9/'TYBCOM C'!M$4,"")</f>
        <v>0.5</v>
      </c>
      <c r="N9" s="37" t="str">
        <f>IF($D9="PHBW",'TYBCOM C'!N9/'TYBCOM C'!N$4,"")</f>
        <v/>
      </c>
      <c r="O9" s="37" t="str">
        <f>IF($D9="EM",'TYBCOM C'!O9/'TYBCOM C'!O$4,"")</f>
        <v/>
      </c>
      <c r="P9" s="13"/>
    </row>
    <row r="10" spans="1:16" ht="17.399999999999999">
      <c r="A10" s="28">
        <v>2604</v>
      </c>
      <c r="B10" s="29" t="s">
        <v>38</v>
      </c>
      <c r="C10" s="29" t="s">
        <v>17</v>
      </c>
      <c r="D10" s="29" t="s">
        <v>34</v>
      </c>
      <c r="E10" s="35">
        <f ca="1">'TYBCOM C'!E10/'TYBCOM C'!E$4</f>
        <v>0.47058823529411764</v>
      </c>
      <c r="F10" s="35">
        <f ca="1">'TYBCOM C'!F10/'TYBCOM C'!F$4</f>
        <v>0.38095238095238093</v>
      </c>
      <c r="G10" s="35">
        <f ca="1">'TYBCOM C'!G10/'TYBCOM C'!G$4</f>
        <v>0.45454545454545453</v>
      </c>
      <c r="H10" s="35">
        <f ca="1">'TYBCOM C'!H10/'TYBCOM C'!H$4</f>
        <v>0.58333333333333337</v>
      </c>
      <c r="I10" s="35">
        <f ca="1">'TYBCOM C'!I10/'TYBCOM C'!I$4</f>
        <v>0.16666666666666666</v>
      </c>
      <c r="J10" s="36">
        <f ca="1">IF($C10="MR",'TYBCOM C'!J10/'TYBCOM C'!J$4,"")</f>
        <v>0.36363636363636365</v>
      </c>
      <c r="K10" s="37" t="str">
        <f>IF($C10="DIT",'TYBCOM C'!K10/'TYBCOM C'!K$4,"")</f>
        <v/>
      </c>
      <c r="L10" s="37" t="str">
        <f>IF($D10="CSA",'TYBCOM C'!L10/'TYBCOM C'!L$4,"")</f>
        <v/>
      </c>
      <c r="M10" s="37" t="str">
        <f>IF($D10="CSA",'TYBCOM C'!M10/'TYBCOM C'!M$4,"")</f>
        <v/>
      </c>
      <c r="N10" s="37">
        <f ca="1">IF($D10="PHBW",'TYBCOM C'!N10/'TYBCOM C'!N$4,"")</f>
        <v>0.41666666666666669</v>
      </c>
      <c r="O10" s="37" t="str">
        <f>IF($D10="EM",'TYBCOM C'!O10/'TYBCOM C'!O$4,"")</f>
        <v/>
      </c>
      <c r="P10" s="13"/>
    </row>
    <row r="11" spans="1:16" ht="17.399999999999999">
      <c r="A11" s="28">
        <v>2605</v>
      </c>
      <c r="B11" s="29" t="s">
        <v>39</v>
      </c>
      <c r="C11" s="29" t="s">
        <v>17</v>
      </c>
      <c r="D11" s="29" t="s">
        <v>2</v>
      </c>
      <c r="E11" s="35">
        <f ca="1">'TYBCOM C'!E11/'TYBCOM C'!E$4</f>
        <v>0.11764705882352941</v>
      </c>
      <c r="F11" s="35">
        <f ca="1">'TYBCOM C'!F11/'TYBCOM C'!F$4</f>
        <v>9.5238095238095233E-2</v>
      </c>
      <c r="G11" s="35">
        <f ca="1">'TYBCOM C'!G11/'TYBCOM C'!G$4</f>
        <v>0.27272727272727271</v>
      </c>
      <c r="H11" s="35">
        <f ca="1">'TYBCOM C'!H11/'TYBCOM C'!H$4</f>
        <v>0.5</v>
      </c>
      <c r="I11" s="35">
        <f ca="1">'TYBCOM C'!I11/'TYBCOM C'!I$4</f>
        <v>0.25</v>
      </c>
      <c r="J11" s="36">
        <f ca="1">IF($C11="MR",'TYBCOM C'!J11/'TYBCOM C'!J$4,"")</f>
        <v>0.36363636363636365</v>
      </c>
      <c r="K11" s="37" t="str">
        <f>IF($C11="DIT",'TYBCOM C'!K11/'TYBCOM C'!K$4,"")</f>
        <v/>
      </c>
      <c r="L11" s="37">
        <f ca="1">IF($D11="CSA",'TYBCOM C'!L11/'TYBCOM C'!L$4,"")</f>
        <v>0.16666666666666666</v>
      </c>
      <c r="M11" s="37">
        <f ca="1">IF($D11="CSA",'TYBCOM C'!M11/'TYBCOM C'!M$4,"")</f>
        <v>0</v>
      </c>
      <c r="N11" s="37" t="str">
        <f>IF($D11="PHBW",'TYBCOM C'!N11/'TYBCOM C'!N$4,"")</f>
        <v/>
      </c>
      <c r="O11" s="37" t="str">
        <f>IF($D11="EM",'TYBCOM C'!O11/'TYBCOM C'!O$4,"")</f>
        <v/>
      </c>
      <c r="P11" s="13"/>
    </row>
    <row r="12" spans="1:16" ht="17.399999999999999">
      <c r="A12" s="28">
        <v>2606</v>
      </c>
      <c r="B12" s="29" t="s">
        <v>40</v>
      </c>
      <c r="C12" s="29" t="s">
        <v>17</v>
      </c>
      <c r="D12" s="29" t="s">
        <v>2</v>
      </c>
      <c r="E12" s="35">
        <f ca="1">'TYBCOM C'!E12/'TYBCOM C'!E$4</f>
        <v>0.17647058823529413</v>
      </c>
      <c r="F12" s="35">
        <f ca="1">'TYBCOM C'!F12/'TYBCOM C'!F$4</f>
        <v>0.2857142857142857</v>
      </c>
      <c r="G12" s="35">
        <f ca="1">'TYBCOM C'!G12/'TYBCOM C'!G$4</f>
        <v>0.63636363636363635</v>
      </c>
      <c r="H12" s="35">
        <f ca="1">'TYBCOM C'!H12/'TYBCOM C'!H$4</f>
        <v>0.66666666666666663</v>
      </c>
      <c r="I12" s="35">
        <f ca="1">'TYBCOM C'!I12/'TYBCOM C'!I$4</f>
        <v>0.33333333333333331</v>
      </c>
      <c r="J12" s="36">
        <f ca="1">IF($C12="MR",'TYBCOM C'!J12/'TYBCOM C'!J$4,"")</f>
        <v>0.36363636363636365</v>
      </c>
      <c r="K12" s="37" t="str">
        <f>IF($C12="DIT",'TYBCOM C'!K12/'TYBCOM C'!K$4,"")</f>
        <v/>
      </c>
      <c r="L12" s="37">
        <f ca="1">IF($D12="CSA",'TYBCOM C'!L12/'TYBCOM C'!L$4,"")</f>
        <v>0.3888888888888889</v>
      </c>
      <c r="M12" s="37">
        <f ca="1">IF($D12="CSA",'TYBCOM C'!M12/'TYBCOM C'!M$4,"")</f>
        <v>0.25</v>
      </c>
      <c r="N12" s="37" t="str">
        <f>IF($D12="PHBW",'TYBCOM C'!N12/'TYBCOM C'!N$4,"")</f>
        <v/>
      </c>
      <c r="O12" s="37" t="str">
        <f>IF($D12="EM",'TYBCOM C'!O12/'TYBCOM C'!O$4,"")</f>
        <v/>
      </c>
      <c r="P12" s="13"/>
    </row>
    <row r="13" spans="1:16" ht="17.399999999999999">
      <c r="A13" s="28">
        <v>2607</v>
      </c>
      <c r="B13" s="29" t="s">
        <v>41</v>
      </c>
      <c r="C13" s="29" t="s">
        <v>17</v>
      </c>
      <c r="D13" s="29" t="s">
        <v>2</v>
      </c>
      <c r="E13" s="35">
        <f ca="1">'TYBCOM C'!E13/'TYBCOM C'!E$4</f>
        <v>0.11764705882352941</v>
      </c>
      <c r="F13" s="35">
        <f ca="1">'TYBCOM C'!F13/'TYBCOM C'!F$4</f>
        <v>4.7619047619047616E-2</v>
      </c>
      <c r="G13" s="35">
        <f ca="1">'TYBCOM C'!G13/'TYBCOM C'!G$4</f>
        <v>0</v>
      </c>
      <c r="H13" s="35">
        <f ca="1">'TYBCOM C'!H13/'TYBCOM C'!H$4</f>
        <v>0.66666666666666663</v>
      </c>
      <c r="I13" s="35">
        <f ca="1">'TYBCOM C'!I13/'TYBCOM C'!I$4</f>
        <v>0.33333333333333331</v>
      </c>
      <c r="J13" s="36">
        <f ca="1">IF($C13="MR",'TYBCOM C'!J13/'TYBCOM C'!J$4,"")</f>
        <v>0.36363636363636365</v>
      </c>
      <c r="K13" s="37" t="str">
        <f>IF($C13="DIT",'TYBCOM C'!K13/'TYBCOM C'!K$4,"")</f>
        <v/>
      </c>
      <c r="L13" s="37">
        <f ca="1">IF($D13="CSA",'TYBCOM C'!L13/'TYBCOM C'!L$4,"")</f>
        <v>0.33333333333333331</v>
      </c>
      <c r="M13" s="37">
        <f ca="1">IF($D13="CSA",'TYBCOM C'!M13/'TYBCOM C'!M$4,"")</f>
        <v>0</v>
      </c>
      <c r="N13" s="37" t="str">
        <f>IF($D13="PHBW",'TYBCOM C'!N13/'TYBCOM C'!N$4,"")</f>
        <v/>
      </c>
      <c r="O13" s="37" t="str">
        <f>IF($D13="EM",'TYBCOM C'!O13/'TYBCOM C'!O$4,"")</f>
        <v/>
      </c>
      <c r="P13" s="13"/>
    </row>
    <row r="14" spans="1:16" ht="17.399999999999999">
      <c r="A14" s="28">
        <v>2608</v>
      </c>
      <c r="B14" s="29" t="s">
        <v>42</v>
      </c>
      <c r="C14" s="29" t="s">
        <v>17</v>
      </c>
      <c r="D14" s="38" t="s">
        <v>43</v>
      </c>
      <c r="E14" s="35">
        <f ca="1">'TYBCOM C'!E14/'TYBCOM C'!E$4</f>
        <v>0.17647058823529413</v>
      </c>
      <c r="F14" s="35">
        <f ca="1">'TYBCOM C'!F14/'TYBCOM C'!F$4</f>
        <v>0</v>
      </c>
      <c r="G14" s="35">
        <f ca="1">'TYBCOM C'!G14/'TYBCOM C'!G$4</f>
        <v>0.27272727272727271</v>
      </c>
      <c r="H14" s="35">
        <f ca="1">'TYBCOM C'!H14/'TYBCOM C'!H$4</f>
        <v>0.16666666666666666</v>
      </c>
      <c r="I14" s="35">
        <f ca="1">'TYBCOM C'!I14/'TYBCOM C'!I$4</f>
        <v>0.33333333333333331</v>
      </c>
      <c r="J14" s="36">
        <f ca="1">IF($C14="MR",'TYBCOM C'!J14/'TYBCOM C'!J$4,"")</f>
        <v>0.18181818181818182</v>
      </c>
      <c r="K14" s="37" t="str">
        <f>IF($C14="DIT",'TYBCOM C'!K14/'TYBCOM C'!K$4,"")</f>
        <v/>
      </c>
      <c r="L14" s="37" t="str">
        <f>IF($D14="CSA",'TYBCOM C'!L14/'TYBCOM C'!L$4,"")</f>
        <v/>
      </c>
      <c r="M14" s="37" t="str">
        <f>IF($D14="CSA",'TYBCOM C'!M14/'TYBCOM C'!M$4,"")</f>
        <v/>
      </c>
      <c r="N14" s="37" t="str">
        <f>IF($D14="PHBW",'TYBCOM C'!N14/'TYBCOM C'!N$4,"")</f>
        <v/>
      </c>
      <c r="O14" s="37">
        <f ca="1">IF($D14="EM",'TYBCOM C'!O14/'TYBCOM C'!O$4,"")</f>
        <v>0.25</v>
      </c>
      <c r="P14" s="13"/>
    </row>
    <row r="15" spans="1:16" ht="17.399999999999999">
      <c r="A15" s="28">
        <v>2609</v>
      </c>
      <c r="B15" s="29" t="s">
        <v>44</v>
      </c>
      <c r="C15" s="29" t="s">
        <v>17</v>
      </c>
      <c r="D15" s="29" t="s">
        <v>2</v>
      </c>
      <c r="E15" s="35">
        <f ca="1">'TYBCOM C'!E15/'TYBCOM C'!E$4</f>
        <v>0</v>
      </c>
      <c r="F15" s="35">
        <f ca="1">'TYBCOM C'!F15/'TYBCOM C'!F$4</f>
        <v>0</v>
      </c>
      <c r="G15" s="35">
        <f ca="1">'TYBCOM C'!G15/'TYBCOM C'!G$4</f>
        <v>0.27272727272727271</v>
      </c>
      <c r="H15" s="35">
        <f ca="1">'TYBCOM C'!H15/'TYBCOM C'!H$4</f>
        <v>0.33333333333333331</v>
      </c>
      <c r="I15" s="35">
        <f ca="1">'TYBCOM C'!I15/'TYBCOM C'!I$4</f>
        <v>8.3333333333333329E-2</v>
      </c>
      <c r="J15" s="36">
        <f ca="1">IF($C15="MR",'TYBCOM C'!J15/'TYBCOM C'!J$4,"")</f>
        <v>9.0909090909090912E-2</v>
      </c>
      <c r="K15" s="37" t="str">
        <f>IF($C15="DIT",'TYBCOM C'!K15/'TYBCOM C'!K$4,"")</f>
        <v/>
      </c>
      <c r="L15" s="37">
        <f ca="1">IF($D15="CSA",'TYBCOM C'!L15/'TYBCOM C'!L$4,"")</f>
        <v>5.5555555555555552E-2</v>
      </c>
      <c r="M15" s="37">
        <f ca="1">IF($D15="CSA",'TYBCOM C'!M15/'TYBCOM C'!M$4,"")</f>
        <v>0.25</v>
      </c>
      <c r="N15" s="37" t="str">
        <f>IF($D15="PHBW",'TYBCOM C'!N15/'TYBCOM C'!N$4,"")</f>
        <v/>
      </c>
      <c r="O15" s="37" t="str">
        <f>IF($D15="EM",'TYBCOM C'!O15/'TYBCOM C'!O$4,"")</f>
        <v/>
      </c>
      <c r="P15" s="13"/>
    </row>
    <row r="16" spans="1:16" ht="17.399999999999999">
      <c r="A16" s="28">
        <v>2610</v>
      </c>
      <c r="B16" s="29" t="s">
        <v>45</v>
      </c>
      <c r="C16" s="29" t="s">
        <v>17</v>
      </c>
      <c r="D16" s="29" t="s">
        <v>34</v>
      </c>
      <c r="E16" s="35">
        <f ca="1">'TYBCOM C'!E16/'TYBCOM C'!E$4</f>
        <v>0.6470588235294118</v>
      </c>
      <c r="F16" s="35">
        <f ca="1">'TYBCOM C'!F16/'TYBCOM C'!F$4</f>
        <v>0.61904761904761907</v>
      </c>
      <c r="G16" s="35">
        <f ca="1">'TYBCOM C'!G16/'TYBCOM C'!G$4</f>
        <v>0.81818181818181823</v>
      </c>
      <c r="H16" s="35">
        <f ca="1">'TYBCOM C'!H16/'TYBCOM C'!H$4</f>
        <v>0.75</v>
      </c>
      <c r="I16" s="35">
        <f ca="1">'TYBCOM C'!I16/'TYBCOM C'!I$4</f>
        <v>0.5</v>
      </c>
      <c r="J16" s="36">
        <f ca="1">IF($C16="MR",'TYBCOM C'!J16/'TYBCOM C'!J$4,"")</f>
        <v>0.36363636363636365</v>
      </c>
      <c r="K16" s="37" t="str">
        <f>IF($C16="DIT",'TYBCOM C'!K16/'TYBCOM C'!K$4,"")</f>
        <v/>
      </c>
      <c r="L16" s="37" t="str">
        <f>IF($D16="CSA",'TYBCOM C'!L16/'TYBCOM C'!L$4,"")</f>
        <v/>
      </c>
      <c r="M16" s="37" t="str">
        <f>IF($D16="CSA",'TYBCOM C'!M16/'TYBCOM C'!M$4,"")</f>
        <v/>
      </c>
      <c r="N16" s="37">
        <f ca="1">IF($D16="PHBW",'TYBCOM C'!N16/'TYBCOM C'!N$4,"")</f>
        <v>0.58333333333333337</v>
      </c>
      <c r="O16" s="37" t="str">
        <f>IF($D16="EM",'TYBCOM C'!O16/'TYBCOM C'!O$4,"")</f>
        <v/>
      </c>
      <c r="P16" s="13"/>
    </row>
    <row r="17" spans="1:16" ht="17.399999999999999">
      <c r="A17" s="28">
        <v>2611</v>
      </c>
      <c r="B17" s="29" t="s">
        <v>46</v>
      </c>
      <c r="C17" s="29" t="s">
        <v>17</v>
      </c>
      <c r="D17" s="29" t="s">
        <v>43</v>
      </c>
      <c r="E17" s="35">
        <f ca="1">'TYBCOM C'!E17/'TYBCOM C'!E$4</f>
        <v>1</v>
      </c>
      <c r="F17" s="35">
        <f ca="1">'TYBCOM C'!F17/'TYBCOM C'!F$4</f>
        <v>1</v>
      </c>
      <c r="G17" s="35">
        <f ca="1">'TYBCOM C'!G17/'TYBCOM C'!G$4</f>
        <v>1</v>
      </c>
      <c r="H17" s="35">
        <f ca="1">'TYBCOM C'!H17/'TYBCOM C'!H$4</f>
        <v>1</v>
      </c>
      <c r="I17" s="35">
        <f ca="1">'TYBCOM C'!I17/'TYBCOM C'!I$4</f>
        <v>1</v>
      </c>
      <c r="J17" s="36">
        <f ca="1">IF($C17="MR",'TYBCOM C'!J17/'TYBCOM C'!J$4,"")</f>
        <v>1</v>
      </c>
      <c r="K17" s="37" t="str">
        <f>IF($C17="DIT",'TYBCOM C'!K17/'TYBCOM C'!K$4,"")</f>
        <v/>
      </c>
      <c r="L17" s="37" t="str">
        <f>IF($D17="CSA",'TYBCOM C'!L17/'TYBCOM C'!L$4,"")</f>
        <v/>
      </c>
      <c r="M17" s="37" t="str">
        <f>IF($D17="CSA",'TYBCOM C'!M17/'TYBCOM C'!M$4,"")</f>
        <v/>
      </c>
      <c r="N17" s="37" t="str">
        <f>IF($D17="PHBW",'TYBCOM C'!N17/'TYBCOM C'!N$4,"")</f>
        <v/>
      </c>
      <c r="O17" s="37">
        <f ca="1">IF($D17="EM",'TYBCOM C'!O17/'TYBCOM C'!O$4,"")</f>
        <v>0.375</v>
      </c>
      <c r="P17" s="13"/>
    </row>
    <row r="18" spans="1:16" ht="17.399999999999999">
      <c r="A18" s="28">
        <v>2612</v>
      </c>
      <c r="B18" s="29" t="s">
        <v>47</v>
      </c>
      <c r="C18" s="29" t="s">
        <v>17</v>
      </c>
      <c r="D18" s="29" t="s">
        <v>43</v>
      </c>
      <c r="E18" s="35">
        <f ca="1">'TYBCOM C'!E18/'TYBCOM C'!E$4</f>
        <v>0.23529411764705882</v>
      </c>
      <c r="F18" s="35">
        <f ca="1">'TYBCOM C'!F18/'TYBCOM C'!F$4</f>
        <v>0.38095238095238093</v>
      </c>
      <c r="G18" s="35">
        <f ca="1">'TYBCOM C'!G18/'TYBCOM C'!G$4</f>
        <v>0.18181818181818182</v>
      </c>
      <c r="H18" s="35">
        <f ca="1">'TYBCOM C'!H18/'TYBCOM C'!H$4</f>
        <v>0.66666666666666663</v>
      </c>
      <c r="I18" s="35">
        <f ca="1">'TYBCOM C'!I18/'TYBCOM C'!I$4</f>
        <v>0.16666666666666666</v>
      </c>
      <c r="J18" s="36">
        <f ca="1">IF($C18="MR",'TYBCOM C'!J18/'TYBCOM C'!J$4,"")</f>
        <v>9.0909090909090912E-2</v>
      </c>
      <c r="K18" s="37" t="str">
        <f>IF($C18="DIT",'TYBCOM C'!K18/'TYBCOM C'!K$4,"")</f>
        <v/>
      </c>
      <c r="L18" s="37" t="str">
        <f>IF($D18="CSA",'TYBCOM C'!L18/'TYBCOM C'!L$4,"")</f>
        <v/>
      </c>
      <c r="M18" s="37" t="str">
        <f>IF($D18="CSA",'TYBCOM C'!M18/'TYBCOM C'!M$4,"")</f>
        <v/>
      </c>
      <c r="N18" s="37" t="str">
        <f>IF($D18="PHBW",'TYBCOM C'!N18/'TYBCOM C'!N$4,"")</f>
        <v/>
      </c>
      <c r="O18" s="37">
        <f ca="1">IF($D18="EM",'TYBCOM C'!O18/'TYBCOM C'!O$4,"")</f>
        <v>0.375</v>
      </c>
      <c r="P18" s="13"/>
    </row>
    <row r="19" spans="1:16" ht="17.399999999999999">
      <c r="A19" s="28">
        <v>2613</v>
      </c>
      <c r="B19" s="29" t="s">
        <v>48</v>
      </c>
      <c r="C19" s="29" t="s">
        <v>18</v>
      </c>
      <c r="D19" s="29" t="s">
        <v>2</v>
      </c>
      <c r="E19" s="35">
        <f ca="1">'TYBCOM C'!E19/'TYBCOM C'!E$4</f>
        <v>0.29411764705882354</v>
      </c>
      <c r="F19" s="35">
        <f ca="1">'TYBCOM C'!F19/'TYBCOM C'!F$4</f>
        <v>0.33333333333333331</v>
      </c>
      <c r="G19" s="35">
        <f ca="1">'TYBCOM C'!G19/'TYBCOM C'!G$4</f>
        <v>0.45454545454545453</v>
      </c>
      <c r="H19" s="35">
        <f ca="1">'TYBCOM C'!H19/'TYBCOM C'!H$4</f>
        <v>0.33333333333333331</v>
      </c>
      <c r="I19" s="35">
        <f ca="1">'TYBCOM C'!I19/'TYBCOM C'!I$4</f>
        <v>0.41666666666666669</v>
      </c>
      <c r="J19" s="36" t="str">
        <f>IF($C19="MR",'TYBCOM C'!J19/'TYBCOM C'!J$4,"")</f>
        <v/>
      </c>
      <c r="K19" s="37">
        <f ca="1">IF($C19="DIT",'TYBCOM C'!K19/'TYBCOM C'!K$4,"")</f>
        <v>0.63636363636363635</v>
      </c>
      <c r="L19" s="37">
        <f ca="1">IF($D19="CSA",'TYBCOM C'!L19/'TYBCOM C'!L$4,"")</f>
        <v>0.61111111111111116</v>
      </c>
      <c r="M19" s="37">
        <f ca="1">IF($D19="CSA",'TYBCOM C'!M19/'TYBCOM C'!M$4,"")</f>
        <v>0.75</v>
      </c>
      <c r="N19" s="37" t="str">
        <f>IF($D19="PHBW",'TYBCOM C'!N19/'TYBCOM C'!N$4,"")</f>
        <v/>
      </c>
      <c r="O19" s="37" t="str">
        <f>IF($D19="EM",'TYBCOM C'!O19/'TYBCOM C'!O$4,"")</f>
        <v/>
      </c>
      <c r="P19" s="13"/>
    </row>
    <row r="20" spans="1:16" ht="17.399999999999999">
      <c r="A20" s="28">
        <v>2614</v>
      </c>
      <c r="B20" s="29" t="s">
        <v>49</v>
      </c>
      <c r="C20" s="29" t="s">
        <v>17</v>
      </c>
      <c r="D20" s="29" t="s">
        <v>2</v>
      </c>
      <c r="E20" s="35">
        <f ca="1">'TYBCOM C'!E20/'TYBCOM C'!E$4</f>
        <v>0.94117647058823528</v>
      </c>
      <c r="F20" s="35">
        <f ca="1">'TYBCOM C'!F20/'TYBCOM C'!F$4</f>
        <v>0.80952380952380953</v>
      </c>
      <c r="G20" s="35">
        <f ca="1">'TYBCOM C'!G20/'TYBCOM C'!G$4</f>
        <v>0.81818181818181823</v>
      </c>
      <c r="H20" s="35">
        <f ca="1">'TYBCOM C'!H20/'TYBCOM C'!H$4</f>
        <v>1</v>
      </c>
      <c r="I20" s="35">
        <f ca="1">'TYBCOM C'!I20/'TYBCOM C'!I$4</f>
        <v>0.66666666666666663</v>
      </c>
      <c r="J20" s="36">
        <f ca="1">IF($C20="MR",'TYBCOM C'!J20/'TYBCOM C'!J$4,"")</f>
        <v>0.36363636363636365</v>
      </c>
      <c r="K20" s="37" t="str">
        <f>IF($C20="DIT",'TYBCOM C'!K20/'TYBCOM C'!K$4,"")</f>
        <v/>
      </c>
      <c r="L20" s="37">
        <f ca="1">IF($D20="CSA",'TYBCOM C'!L20/'TYBCOM C'!L$4,"")</f>
        <v>0.33333333333333331</v>
      </c>
      <c r="M20" s="37">
        <f ca="1">IF($D20="CSA",'TYBCOM C'!M20/'TYBCOM C'!M$4,"")</f>
        <v>0</v>
      </c>
      <c r="N20" s="37" t="str">
        <f>IF($D20="PHBW",'TYBCOM C'!N20/'TYBCOM C'!N$4,"")</f>
        <v/>
      </c>
      <c r="O20" s="37" t="str">
        <f>IF($D20="EM",'TYBCOM C'!O20/'TYBCOM C'!O$4,"")</f>
        <v/>
      </c>
      <c r="P20" s="13"/>
    </row>
    <row r="21" spans="1:16" ht="17.399999999999999">
      <c r="A21" s="28">
        <v>2615</v>
      </c>
      <c r="B21" s="29" t="s">
        <v>50</v>
      </c>
      <c r="C21" s="29" t="s">
        <v>17</v>
      </c>
      <c r="D21" s="29" t="s">
        <v>34</v>
      </c>
      <c r="E21" s="35">
        <f ca="1">'TYBCOM C'!E21/'TYBCOM C'!E$4</f>
        <v>0.58823529411764708</v>
      </c>
      <c r="F21" s="35">
        <f ca="1">'TYBCOM C'!F21/'TYBCOM C'!F$4</f>
        <v>0.7142857142857143</v>
      </c>
      <c r="G21" s="35">
        <f ca="1">'TYBCOM C'!G21/'TYBCOM C'!G$4</f>
        <v>0.54545454545454541</v>
      </c>
      <c r="H21" s="35">
        <f ca="1">'TYBCOM C'!H21/'TYBCOM C'!H$4</f>
        <v>0.83333333333333337</v>
      </c>
      <c r="I21" s="35">
        <f ca="1">'TYBCOM C'!I21/'TYBCOM C'!I$4</f>
        <v>0.66666666666666663</v>
      </c>
      <c r="J21" s="36">
        <f ca="1">IF($C21="MR",'TYBCOM C'!J21/'TYBCOM C'!J$4,"")</f>
        <v>0.72727272727272729</v>
      </c>
      <c r="K21" s="37" t="str">
        <f>IF($C21="DIT",'TYBCOM C'!K21/'TYBCOM C'!K$4,"")</f>
        <v/>
      </c>
      <c r="L21" s="37" t="str">
        <f>IF($D21="CSA",'TYBCOM C'!L21/'TYBCOM C'!L$4,"")</f>
        <v/>
      </c>
      <c r="M21" s="37" t="str">
        <f>IF($D21="CSA",'TYBCOM C'!M21/'TYBCOM C'!M$4,"")</f>
        <v/>
      </c>
      <c r="N21" s="37">
        <f ca="1">IF($D21="PHBW",'TYBCOM C'!N21/'TYBCOM C'!N$4,"")</f>
        <v>0.66666666666666663</v>
      </c>
      <c r="O21" s="37" t="str">
        <f>IF($D21="EM",'TYBCOM C'!O21/'TYBCOM C'!O$4,"")</f>
        <v/>
      </c>
      <c r="P21" s="13"/>
    </row>
    <row r="22" spans="1:16" ht="17.399999999999999">
      <c r="A22" s="28">
        <v>2616</v>
      </c>
      <c r="B22" s="29" t="s">
        <v>51</v>
      </c>
      <c r="C22" s="29" t="s">
        <v>18</v>
      </c>
      <c r="D22" s="29" t="s">
        <v>43</v>
      </c>
      <c r="E22" s="35">
        <f ca="1">'TYBCOM C'!E22/'TYBCOM C'!E$4</f>
        <v>0.35294117647058826</v>
      </c>
      <c r="F22" s="35">
        <f ca="1">'TYBCOM C'!F22/'TYBCOM C'!F$4</f>
        <v>0.42857142857142855</v>
      </c>
      <c r="G22" s="35">
        <f ca="1">'TYBCOM C'!G22/'TYBCOM C'!G$4</f>
        <v>0.54545454545454541</v>
      </c>
      <c r="H22" s="35">
        <f ca="1">'TYBCOM C'!H22/'TYBCOM C'!H$4</f>
        <v>0.41666666666666669</v>
      </c>
      <c r="I22" s="35">
        <f ca="1">'TYBCOM C'!I22/'TYBCOM C'!I$4</f>
        <v>0.25</v>
      </c>
      <c r="J22" s="36" t="str">
        <f>IF($C22="MR",'TYBCOM C'!J22/'TYBCOM C'!J$4,"")</f>
        <v/>
      </c>
      <c r="K22" s="37">
        <f ca="1">IF($C22="DIT",'TYBCOM C'!K22/'TYBCOM C'!K$4,"")</f>
        <v>0.18181818181818182</v>
      </c>
      <c r="L22" s="37" t="str">
        <f>IF($D22="CSA",'TYBCOM C'!L22/'TYBCOM C'!L$4,"")</f>
        <v/>
      </c>
      <c r="M22" s="37" t="str">
        <f>IF($D22="CSA",'TYBCOM C'!M22/'TYBCOM C'!M$4,"")</f>
        <v/>
      </c>
      <c r="N22" s="37" t="str">
        <f>IF($D22="PHBW",'TYBCOM C'!N22/'TYBCOM C'!N$4,"")</f>
        <v/>
      </c>
      <c r="O22" s="37">
        <f ca="1">IF($D22="EM",'TYBCOM C'!O22/'TYBCOM C'!O$4,"")</f>
        <v>0</v>
      </c>
      <c r="P22" s="13"/>
    </row>
    <row r="23" spans="1:16" ht="17.399999999999999">
      <c r="A23" s="28">
        <v>2617</v>
      </c>
      <c r="B23" s="29" t="s">
        <v>52</v>
      </c>
      <c r="C23" s="29" t="s">
        <v>17</v>
      </c>
      <c r="D23" s="29" t="s">
        <v>2</v>
      </c>
      <c r="E23" s="35">
        <f ca="1">'TYBCOM C'!E23/'TYBCOM C'!E$4</f>
        <v>0.35294117647058826</v>
      </c>
      <c r="F23" s="35">
        <f ca="1">'TYBCOM C'!F23/'TYBCOM C'!F$4</f>
        <v>0.42857142857142855</v>
      </c>
      <c r="G23" s="35">
        <f ca="1">'TYBCOM C'!G23/'TYBCOM C'!G$4</f>
        <v>0.36363636363636365</v>
      </c>
      <c r="H23" s="35">
        <f ca="1">'TYBCOM C'!H23/'TYBCOM C'!H$4</f>
        <v>0.5</v>
      </c>
      <c r="I23" s="35">
        <f ca="1">'TYBCOM C'!I23/'TYBCOM C'!I$4</f>
        <v>0.41666666666666669</v>
      </c>
      <c r="J23" s="36">
        <f ca="1">IF($C23="MR",'TYBCOM C'!J23/'TYBCOM C'!J$4,"")</f>
        <v>0.27272727272727271</v>
      </c>
      <c r="K23" s="37" t="str">
        <f>IF($C23="DIT",'TYBCOM C'!K23/'TYBCOM C'!K$4,"")</f>
        <v/>
      </c>
      <c r="L23" s="37">
        <f ca="1">IF($D23="CSA",'TYBCOM C'!L23/'TYBCOM C'!L$4,"")</f>
        <v>0.5</v>
      </c>
      <c r="M23" s="37">
        <f ca="1">IF($D23="CSA",'TYBCOM C'!M23/'TYBCOM C'!M$4,"")</f>
        <v>0.25</v>
      </c>
      <c r="N23" s="37" t="str">
        <f>IF($D23="PHBW",'TYBCOM C'!N23/'TYBCOM C'!N$4,"")</f>
        <v/>
      </c>
      <c r="O23" s="37" t="str">
        <f>IF($D23="EM",'TYBCOM C'!O23/'TYBCOM C'!O$4,"")</f>
        <v/>
      </c>
      <c r="P23" s="13"/>
    </row>
    <row r="24" spans="1:16" ht="17.399999999999999">
      <c r="A24" s="28">
        <v>2618</v>
      </c>
      <c r="B24" s="29" t="s">
        <v>53</v>
      </c>
      <c r="C24" s="29" t="s">
        <v>17</v>
      </c>
      <c r="D24" s="29" t="s">
        <v>2</v>
      </c>
      <c r="E24" s="35">
        <f ca="1">'TYBCOM C'!E24/'TYBCOM C'!E$4</f>
        <v>0.70588235294117652</v>
      </c>
      <c r="F24" s="35">
        <f ca="1">'TYBCOM C'!F24/'TYBCOM C'!F$4</f>
        <v>0.5714285714285714</v>
      </c>
      <c r="G24" s="35">
        <f ca="1">'TYBCOM C'!G24/'TYBCOM C'!G$4</f>
        <v>0.54545454545454541</v>
      </c>
      <c r="H24" s="35">
        <f ca="1">'TYBCOM C'!H24/'TYBCOM C'!H$4</f>
        <v>0.83333333333333337</v>
      </c>
      <c r="I24" s="35">
        <f ca="1">'TYBCOM C'!I24/'TYBCOM C'!I$4</f>
        <v>0.5</v>
      </c>
      <c r="J24" s="36">
        <f ca="1">IF($C24="MR",'TYBCOM C'!J24/'TYBCOM C'!J$4,"")</f>
        <v>9.0909090909090912E-2</v>
      </c>
      <c r="K24" s="37" t="str">
        <f>IF($C24="DIT",'TYBCOM C'!K24/'TYBCOM C'!K$4,"")</f>
        <v/>
      </c>
      <c r="L24" s="37">
        <f ca="1">IF($D24="CSA",'TYBCOM C'!L24/'TYBCOM C'!L$4,"")</f>
        <v>0.44444444444444442</v>
      </c>
      <c r="M24" s="37">
        <f ca="1">IF($D24="CSA",'TYBCOM C'!M24/'TYBCOM C'!M$4,"")</f>
        <v>0.25</v>
      </c>
      <c r="N24" s="37" t="str">
        <f>IF($D24="PHBW",'TYBCOM C'!N24/'TYBCOM C'!N$4,"")</f>
        <v/>
      </c>
      <c r="O24" s="37" t="str">
        <f>IF($D24="EM",'TYBCOM C'!O24/'TYBCOM C'!O$4,"")</f>
        <v/>
      </c>
      <c r="P24" s="13"/>
    </row>
    <row r="25" spans="1:16" ht="17.399999999999999">
      <c r="A25" s="28">
        <v>2619</v>
      </c>
      <c r="B25" s="29" t="s">
        <v>54</v>
      </c>
      <c r="C25" s="29" t="s">
        <v>17</v>
      </c>
      <c r="D25" s="29" t="s">
        <v>34</v>
      </c>
      <c r="E25" s="35">
        <f ca="1">'TYBCOM C'!E25/'TYBCOM C'!E$4</f>
        <v>0.35294117647058826</v>
      </c>
      <c r="F25" s="35">
        <f ca="1">'TYBCOM C'!F25/'TYBCOM C'!F$4</f>
        <v>0.2857142857142857</v>
      </c>
      <c r="G25" s="35">
        <f ca="1">'TYBCOM C'!G25/'TYBCOM C'!G$4</f>
        <v>0.27272727272727271</v>
      </c>
      <c r="H25" s="35">
        <f ca="1">'TYBCOM C'!H25/'TYBCOM C'!H$4</f>
        <v>0.41666666666666669</v>
      </c>
      <c r="I25" s="35">
        <f ca="1">'TYBCOM C'!I25/'TYBCOM C'!I$4</f>
        <v>0.16666666666666666</v>
      </c>
      <c r="J25" s="36">
        <f ca="1">IF($C25="MR",'TYBCOM C'!J25/'TYBCOM C'!J$4,"")</f>
        <v>0.27272727272727271</v>
      </c>
      <c r="K25" s="37" t="str">
        <f>IF($C25="DIT",'TYBCOM C'!K25/'TYBCOM C'!K$4,"")</f>
        <v/>
      </c>
      <c r="L25" s="37" t="str">
        <f>IF($D25="CSA",'TYBCOM C'!L25/'TYBCOM C'!L$4,"")</f>
        <v/>
      </c>
      <c r="M25" s="37" t="str">
        <f>IF($D25="CSA",'TYBCOM C'!M25/'TYBCOM C'!M$4,"")</f>
        <v/>
      </c>
      <c r="N25" s="37">
        <f ca="1">IF($D25="PHBW",'TYBCOM C'!N25/'TYBCOM C'!N$4,"")</f>
        <v>0.41666666666666669</v>
      </c>
      <c r="O25" s="37" t="str">
        <f>IF($D25="EM",'TYBCOM C'!O25/'TYBCOM C'!O$4,"")</f>
        <v/>
      </c>
      <c r="P25" s="13"/>
    </row>
    <row r="26" spans="1:16" ht="17.399999999999999">
      <c r="A26" s="28">
        <v>2620</v>
      </c>
      <c r="B26" s="29" t="s">
        <v>55</v>
      </c>
      <c r="C26" s="29" t="s">
        <v>18</v>
      </c>
      <c r="D26" s="29" t="s">
        <v>43</v>
      </c>
      <c r="E26" s="35">
        <f ca="1">'TYBCOM C'!E26/'TYBCOM C'!E$4</f>
        <v>1</v>
      </c>
      <c r="F26" s="35">
        <f ca="1">'TYBCOM C'!F26/'TYBCOM C'!F$4</f>
        <v>0.90476190476190477</v>
      </c>
      <c r="G26" s="35">
        <f ca="1">'TYBCOM C'!G26/'TYBCOM C'!G$4</f>
        <v>0.90909090909090906</v>
      </c>
      <c r="H26" s="35">
        <f ca="1">'TYBCOM C'!H26/'TYBCOM C'!H$4</f>
        <v>1</v>
      </c>
      <c r="I26" s="35">
        <f ca="1">'TYBCOM C'!I26/'TYBCOM C'!I$4</f>
        <v>0.75</v>
      </c>
      <c r="J26" s="36" t="str">
        <f>IF($C26="MR",'TYBCOM C'!J26/'TYBCOM C'!J$4,"")</f>
        <v/>
      </c>
      <c r="K26" s="37">
        <f ca="1">IF($C26="DIT",'TYBCOM C'!K26/'TYBCOM C'!K$4,"")</f>
        <v>0.81818181818181823</v>
      </c>
      <c r="L26" s="37" t="str">
        <f>IF($D26="CSA",'TYBCOM C'!L26/'TYBCOM C'!L$4,"")</f>
        <v/>
      </c>
      <c r="M26" s="37" t="str">
        <f>IF($D26="CSA",'TYBCOM C'!M26/'TYBCOM C'!M$4,"")</f>
        <v/>
      </c>
      <c r="N26" s="37" t="str">
        <f>IF($D26="PHBW",'TYBCOM C'!N26/'TYBCOM C'!N$4,"")</f>
        <v/>
      </c>
      <c r="O26" s="37">
        <f ca="1">IF($D26="EM",'TYBCOM C'!O26/'TYBCOM C'!O$4,"")</f>
        <v>0.5625</v>
      </c>
      <c r="P26" s="13"/>
    </row>
    <row r="27" spans="1:16" ht="17.399999999999999">
      <c r="A27" s="28">
        <v>2621</v>
      </c>
      <c r="B27" s="29" t="s">
        <v>56</v>
      </c>
      <c r="C27" s="29" t="s">
        <v>18</v>
      </c>
      <c r="D27" s="29" t="s">
        <v>34</v>
      </c>
      <c r="E27" s="35">
        <f ca="1">'TYBCOM C'!E27/'TYBCOM C'!E$4</f>
        <v>0.41176470588235292</v>
      </c>
      <c r="F27" s="35">
        <f ca="1">'TYBCOM C'!F27/'TYBCOM C'!F$4</f>
        <v>0.52380952380952384</v>
      </c>
      <c r="G27" s="35">
        <f ca="1">'TYBCOM C'!G27/'TYBCOM C'!G$4</f>
        <v>0.54545454545454541</v>
      </c>
      <c r="H27" s="35">
        <f ca="1">'TYBCOM C'!H27/'TYBCOM C'!H$4</f>
        <v>0.66666666666666663</v>
      </c>
      <c r="I27" s="35">
        <f ca="1">'TYBCOM C'!I27/'TYBCOM C'!I$4</f>
        <v>0.33333333333333331</v>
      </c>
      <c r="J27" s="36" t="str">
        <f>IF($C27="MR",'TYBCOM C'!J27/'TYBCOM C'!J$4,"")</f>
        <v/>
      </c>
      <c r="K27" s="37">
        <f ca="1">IF($C27="DIT",'TYBCOM C'!K27/'TYBCOM C'!K$4,"")</f>
        <v>0.63636363636363635</v>
      </c>
      <c r="L27" s="37" t="str">
        <f>IF($D27="CSA",'TYBCOM C'!L27/'TYBCOM C'!L$4,"")</f>
        <v/>
      </c>
      <c r="M27" s="37" t="str">
        <f>IF($D27="CSA",'TYBCOM C'!M27/'TYBCOM C'!M$4,"")</f>
        <v/>
      </c>
      <c r="N27" s="37">
        <f ca="1">IF($D27="PHBW",'TYBCOM C'!N27/'TYBCOM C'!N$4,"")</f>
        <v>0.66666666666666663</v>
      </c>
      <c r="O27" s="37" t="str">
        <f>IF($D27="EM",'TYBCOM C'!O27/'TYBCOM C'!O$4,"")</f>
        <v/>
      </c>
      <c r="P27" s="13"/>
    </row>
    <row r="28" spans="1:16" ht="17.399999999999999">
      <c r="A28" s="28">
        <v>2622</v>
      </c>
      <c r="B28" s="29" t="s">
        <v>57</v>
      </c>
      <c r="C28" s="29" t="s">
        <v>17</v>
      </c>
      <c r="D28" s="29" t="s">
        <v>34</v>
      </c>
      <c r="E28" s="35">
        <f ca="1">'TYBCOM C'!E28/'TYBCOM C'!E$4</f>
        <v>0.52941176470588236</v>
      </c>
      <c r="F28" s="35">
        <f ca="1">'TYBCOM C'!F28/'TYBCOM C'!F$4</f>
        <v>0.61904761904761907</v>
      </c>
      <c r="G28" s="35">
        <f ca="1">'TYBCOM C'!G28/'TYBCOM C'!G$4</f>
        <v>0.90909090909090906</v>
      </c>
      <c r="H28" s="35">
        <f ca="1">'TYBCOM C'!H28/'TYBCOM C'!H$4</f>
        <v>0.83333333333333337</v>
      </c>
      <c r="I28" s="35">
        <f ca="1">'TYBCOM C'!I28/'TYBCOM C'!I$4</f>
        <v>0.75</v>
      </c>
      <c r="J28" s="36">
        <f ca="1">IF($C28="MR",'TYBCOM C'!J28/'TYBCOM C'!J$4,"")</f>
        <v>0.72727272727272729</v>
      </c>
      <c r="K28" s="37" t="str">
        <f>IF($C28="DIT",'TYBCOM C'!K28/'TYBCOM C'!K$4,"")</f>
        <v/>
      </c>
      <c r="L28" s="37" t="str">
        <f>IF($D28="CSA",'TYBCOM C'!L28/'TYBCOM C'!L$4,"")</f>
        <v/>
      </c>
      <c r="M28" s="37" t="str">
        <f>IF($D28="CSA",'TYBCOM C'!M28/'TYBCOM C'!M$4,"")</f>
        <v/>
      </c>
      <c r="N28" s="37">
        <f ca="1">IF($D28="PHBW",'TYBCOM C'!N28/'TYBCOM C'!N$4,"")</f>
        <v>0.58333333333333337</v>
      </c>
      <c r="O28" s="37" t="str">
        <f>IF($D28="EM",'TYBCOM C'!O28/'TYBCOM C'!O$4,"")</f>
        <v/>
      </c>
      <c r="P28" s="13"/>
    </row>
    <row r="29" spans="1:16" ht="17.399999999999999">
      <c r="A29" s="28">
        <v>2623</v>
      </c>
      <c r="B29" s="29" t="s">
        <v>58</v>
      </c>
      <c r="C29" s="29" t="s">
        <v>17</v>
      </c>
      <c r="D29" s="29" t="s">
        <v>34</v>
      </c>
      <c r="E29" s="35">
        <f ca="1">'TYBCOM C'!E29/'TYBCOM C'!E$4</f>
        <v>0.58823529411764708</v>
      </c>
      <c r="F29" s="35">
        <f ca="1">'TYBCOM C'!F29/'TYBCOM C'!F$4</f>
        <v>0.42857142857142855</v>
      </c>
      <c r="G29" s="35">
        <f ca="1">'TYBCOM C'!G29/'TYBCOM C'!G$4</f>
        <v>1</v>
      </c>
      <c r="H29" s="35">
        <f ca="1">'TYBCOM C'!H29/'TYBCOM C'!H$4</f>
        <v>0.75</v>
      </c>
      <c r="I29" s="35">
        <f ca="1">'TYBCOM C'!I29/'TYBCOM C'!I$4</f>
        <v>0.66666666666666663</v>
      </c>
      <c r="J29" s="36">
        <f ca="1">IF($C29="MR",'TYBCOM C'!J29/'TYBCOM C'!J$4,"")</f>
        <v>0.90909090909090906</v>
      </c>
      <c r="K29" s="37" t="str">
        <f>IF($C29="DIT",'TYBCOM C'!K29/'TYBCOM C'!K$4,"")</f>
        <v/>
      </c>
      <c r="L29" s="37" t="str">
        <f>IF($D29="CSA",'TYBCOM C'!L29/'TYBCOM C'!L$4,"")</f>
        <v/>
      </c>
      <c r="M29" s="37" t="str">
        <f>IF($D29="CSA",'TYBCOM C'!M29/'TYBCOM C'!M$4,"")</f>
        <v/>
      </c>
      <c r="N29" s="37">
        <f ca="1">IF($D29="PHBW",'TYBCOM C'!N29/'TYBCOM C'!N$4,"")</f>
        <v>0.83333333333333337</v>
      </c>
      <c r="O29" s="37" t="str">
        <f>IF($D29="EM",'TYBCOM C'!O29/'TYBCOM C'!O$4,"")</f>
        <v/>
      </c>
      <c r="P29" s="13"/>
    </row>
    <row r="30" spans="1:16" ht="17.399999999999999">
      <c r="A30" s="28">
        <v>2624</v>
      </c>
      <c r="B30" s="29" t="s">
        <v>59</v>
      </c>
      <c r="C30" s="29" t="s">
        <v>17</v>
      </c>
      <c r="D30" s="29" t="s">
        <v>34</v>
      </c>
      <c r="E30" s="35">
        <f ca="1">'TYBCOM C'!E30/'TYBCOM C'!E$4</f>
        <v>0.6470588235294118</v>
      </c>
      <c r="F30" s="35">
        <f ca="1">'TYBCOM C'!F30/'TYBCOM C'!F$4</f>
        <v>0.61904761904761907</v>
      </c>
      <c r="G30" s="35">
        <f ca="1">'TYBCOM C'!G30/'TYBCOM C'!G$4</f>
        <v>0.45454545454545453</v>
      </c>
      <c r="H30" s="35">
        <f ca="1">'TYBCOM C'!H30/'TYBCOM C'!H$4</f>
        <v>0.58333333333333337</v>
      </c>
      <c r="I30" s="35">
        <f ca="1">'TYBCOM C'!I30/'TYBCOM C'!I$4</f>
        <v>0.33333333333333331</v>
      </c>
      <c r="J30" s="36">
        <f ca="1">IF($C30="MR",'TYBCOM C'!J30/'TYBCOM C'!J$4,"")</f>
        <v>0.36363636363636365</v>
      </c>
      <c r="K30" s="37" t="str">
        <f>IF($C30="DIT",'TYBCOM C'!K30/'TYBCOM C'!K$4,"")</f>
        <v/>
      </c>
      <c r="L30" s="37" t="str">
        <f>IF($D30="CSA",'TYBCOM C'!L30/'TYBCOM C'!L$4,"")</f>
        <v/>
      </c>
      <c r="M30" s="37" t="str">
        <f>IF($D30="CSA",'TYBCOM C'!M30/'TYBCOM C'!M$4,"")</f>
        <v/>
      </c>
      <c r="N30" s="37">
        <f ca="1">IF($D30="PHBW",'TYBCOM C'!N30/'TYBCOM C'!N$4,"")</f>
        <v>0.75</v>
      </c>
      <c r="O30" s="37" t="str">
        <f>IF($D30="EM",'TYBCOM C'!O30/'TYBCOM C'!O$4,"")</f>
        <v/>
      </c>
      <c r="P30" s="13"/>
    </row>
    <row r="31" spans="1:16" ht="17.399999999999999">
      <c r="A31" s="28">
        <v>2625</v>
      </c>
      <c r="B31" s="29" t="s">
        <v>60</v>
      </c>
      <c r="C31" s="29" t="s">
        <v>17</v>
      </c>
      <c r="D31" s="29" t="s">
        <v>34</v>
      </c>
      <c r="E31" s="35">
        <f ca="1">'TYBCOM C'!E31/'TYBCOM C'!E$4</f>
        <v>0.76470588235294112</v>
      </c>
      <c r="F31" s="35">
        <f ca="1">'TYBCOM C'!F31/'TYBCOM C'!F$4</f>
        <v>0.95238095238095233</v>
      </c>
      <c r="G31" s="35">
        <f ca="1">'TYBCOM C'!G31/'TYBCOM C'!G$4</f>
        <v>0.90909090909090906</v>
      </c>
      <c r="H31" s="35">
        <f ca="1">'TYBCOM C'!H31/'TYBCOM C'!H$4</f>
        <v>0.91666666666666663</v>
      </c>
      <c r="I31" s="35">
        <f ca="1">'TYBCOM C'!I31/'TYBCOM C'!I$4</f>
        <v>0.75</v>
      </c>
      <c r="J31" s="36">
        <f ca="1">IF($C31="MR",'TYBCOM C'!J31/'TYBCOM C'!J$4,"")</f>
        <v>1</v>
      </c>
      <c r="K31" s="37" t="str">
        <f>IF($C31="DIT",'TYBCOM C'!K31/'TYBCOM C'!K$4,"")</f>
        <v/>
      </c>
      <c r="L31" s="37" t="str">
        <f>IF($D31="CSA",'TYBCOM C'!L31/'TYBCOM C'!L$4,"")</f>
        <v/>
      </c>
      <c r="M31" s="37" t="str">
        <f>IF($D31="CSA",'TYBCOM C'!M31/'TYBCOM C'!M$4,"")</f>
        <v/>
      </c>
      <c r="N31" s="37">
        <f ca="1">IF($D31="PHBW",'TYBCOM C'!N31/'TYBCOM C'!N$4,"")</f>
        <v>0.91666666666666663</v>
      </c>
      <c r="O31" s="37" t="str">
        <f>IF($D31="EM",'TYBCOM C'!O31/'TYBCOM C'!O$4,"")</f>
        <v/>
      </c>
      <c r="P31" s="13"/>
    </row>
    <row r="32" spans="1:16" ht="17.399999999999999">
      <c r="A32" s="28">
        <v>2626</v>
      </c>
      <c r="B32" s="29" t="s">
        <v>61</v>
      </c>
      <c r="C32" s="29" t="s">
        <v>17</v>
      </c>
      <c r="D32" s="29" t="s">
        <v>34</v>
      </c>
      <c r="E32" s="35">
        <f ca="1">'TYBCOM C'!E32/'TYBCOM C'!E$4</f>
        <v>0.17647058823529413</v>
      </c>
      <c r="F32" s="35">
        <f ca="1">'TYBCOM C'!F32/'TYBCOM C'!F$4</f>
        <v>9.5238095238095233E-2</v>
      </c>
      <c r="G32" s="35">
        <f ca="1">'TYBCOM C'!G32/'TYBCOM C'!G$4</f>
        <v>0.36363636363636365</v>
      </c>
      <c r="H32" s="35">
        <f ca="1">'TYBCOM C'!H32/'TYBCOM C'!H$4</f>
        <v>0.33333333333333331</v>
      </c>
      <c r="I32" s="35">
        <f ca="1">'TYBCOM C'!I32/'TYBCOM C'!I$4</f>
        <v>0.41666666666666669</v>
      </c>
      <c r="J32" s="36">
        <f ca="1">IF($C32="MR",'TYBCOM C'!J32/'TYBCOM C'!J$4,"")</f>
        <v>0.45454545454545453</v>
      </c>
      <c r="K32" s="37" t="str">
        <f>IF($C32="DIT",'TYBCOM C'!K32/'TYBCOM C'!K$4,"")</f>
        <v/>
      </c>
      <c r="L32" s="37" t="str">
        <f>IF($D32="CSA",'TYBCOM C'!L32/'TYBCOM C'!L$4,"")</f>
        <v/>
      </c>
      <c r="M32" s="37" t="str">
        <f>IF($D32="CSA",'TYBCOM C'!M32/'TYBCOM C'!M$4,"")</f>
        <v/>
      </c>
      <c r="N32" s="37">
        <f ca="1">IF($D32="PHBW",'TYBCOM C'!N32/'TYBCOM C'!N$4,"")</f>
        <v>0.25</v>
      </c>
      <c r="O32" s="37" t="str">
        <f>IF($D32="EM",'TYBCOM C'!O32/'TYBCOM C'!O$4,"")</f>
        <v/>
      </c>
      <c r="P32" s="13"/>
    </row>
    <row r="33" spans="1:16" ht="17.399999999999999">
      <c r="A33" s="28">
        <v>2627</v>
      </c>
      <c r="B33" s="29" t="s">
        <v>62</v>
      </c>
      <c r="C33" s="29" t="s">
        <v>17</v>
      </c>
      <c r="D33" s="29" t="s">
        <v>2</v>
      </c>
      <c r="E33" s="35">
        <f ca="1">'TYBCOM C'!E33/'TYBCOM C'!E$4</f>
        <v>0.17647058823529413</v>
      </c>
      <c r="F33" s="35">
        <f ca="1">'TYBCOM C'!F33/'TYBCOM C'!F$4</f>
        <v>9.5238095238095233E-2</v>
      </c>
      <c r="G33" s="35">
        <f ca="1">'TYBCOM C'!G33/'TYBCOM C'!G$4</f>
        <v>9.0909090909090912E-2</v>
      </c>
      <c r="H33" s="35">
        <f ca="1">'TYBCOM C'!H33/'TYBCOM C'!H$4</f>
        <v>0.5</v>
      </c>
      <c r="I33" s="35">
        <f ca="1">'TYBCOM C'!I33/'TYBCOM C'!I$4</f>
        <v>0.25</v>
      </c>
      <c r="J33" s="36">
        <f ca="1">IF($C33="MR",'TYBCOM C'!J33/'TYBCOM C'!J$4,"")</f>
        <v>0.27272727272727271</v>
      </c>
      <c r="K33" s="37" t="str">
        <f>IF($C33="DIT",'TYBCOM C'!K33/'TYBCOM C'!K$4,"")</f>
        <v/>
      </c>
      <c r="L33" s="37">
        <f ca="1">IF($D33="CSA",'TYBCOM C'!L33/'TYBCOM C'!L$4,"")</f>
        <v>0.16666666666666666</v>
      </c>
      <c r="M33" s="37">
        <f ca="1">IF($D33="CSA",'TYBCOM C'!M33/'TYBCOM C'!M$4,"")</f>
        <v>0.25</v>
      </c>
      <c r="N33" s="37" t="str">
        <f>IF($D33="PHBW",'TYBCOM C'!N33/'TYBCOM C'!N$4,"")</f>
        <v/>
      </c>
      <c r="O33" s="37" t="str">
        <f>IF($D33="EM",'TYBCOM C'!O33/'TYBCOM C'!O$4,"")</f>
        <v/>
      </c>
      <c r="P33" s="13"/>
    </row>
    <row r="34" spans="1:16" ht="17.399999999999999">
      <c r="A34" s="28">
        <v>2628</v>
      </c>
      <c r="B34" s="29" t="s">
        <v>63</v>
      </c>
      <c r="C34" s="29" t="s">
        <v>17</v>
      </c>
      <c r="D34" s="29" t="s">
        <v>34</v>
      </c>
      <c r="E34" s="35">
        <f ca="1">'TYBCOM C'!E34/'TYBCOM C'!E$4</f>
        <v>0.70588235294117652</v>
      </c>
      <c r="F34" s="35">
        <f ca="1">'TYBCOM C'!F34/'TYBCOM C'!F$4</f>
        <v>0.66666666666666663</v>
      </c>
      <c r="G34" s="35">
        <f ca="1">'TYBCOM C'!G34/'TYBCOM C'!G$4</f>
        <v>0.81818181818181823</v>
      </c>
      <c r="H34" s="35">
        <f ca="1">'TYBCOM C'!H34/'TYBCOM C'!H$4</f>
        <v>0.83333333333333337</v>
      </c>
      <c r="I34" s="35">
        <f ca="1">'TYBCOM C'!I34/'TYBCOM C'!I$4</f>
        <v>0.25</v>
      </c>
      <c r="J34" s="36">
        <f ca="1">IF($C34="MR",'TYBCOM C'!J34/'TYBCOM C'!J$4,"")</f>
        <v>0.36363636363636365</v>
      </c>
      <c r="K34" s="37" t="str">
        <f>IF($C34="DIT",'TYBCOM C'!K34/'TYBCOM C'!K$4,"")</f>
        <v/>
      </c>
      <c r="L34" s="37" t="str">
        <f>IF($D34="CSA",'TYBCOM C'!L34/'TYBCOM C'!L$4,"")</f>
        <v/>
      </c>
      <c r="M34" s="37" t="str">
        <f>IF($D34="CSA",'TYBCOM C'!M34/'TYBCOM C'!M$4,"")</f>
        <v/>
      </c>
      <c r="N34" s="37">
        <f ca="1">IF($D34="PHBW",'TYBCOM C'!N34/'TYBCOM C'!N$4,"")</f>
        <v>0.75</v>
      </c>
      <c r="O34" s="37" t="str">
        <f>IF($D34="EM",'TYBCOM C'!O34/'TYBCOM C'!O$4,"")</f>
        <v/>
      </c>
      <c r="P34" s="13"/>
    </row>
    <row r="35" spans="1:16" ht="17.399999999999999">
      <c r="A35" s="28">
        <v>2629</v>
      </c>
      <c r="B35" s="29" t="s">
        <v>64</v>
      </c>
      <c r="C35" s="29" t="s">
        <v>17</v>
      </c>
      <c r="D35" s="29" t="s">
        <v>34</v>
      </c>
      <c r="E35" s="35">
        <f ca="1">'TYBCOM C'!E35/'TYBCOM C'!E$4</f>
        <v>0.94117647058823528</v>
      </c>
      <c r="F35" s="35">
        <f ca="1">'TYBCOM C'!F35/'TYBCOM C'!F$4</f>
        <v>0.8571428571428571</v>
      </c>
      <c r="G35" s="35">
        <f ca="1">'TYBCOM C'!G35/'TYBCOM C'!G$4</f>
        <v>1</v>
      </c>
      <c r="H35" s="35">
        <f ca="1">'TYBCOM C'!H35/'TYBCOM C'!H$4</f>
        <v>0.83333333333333337</v>
      </c>
      <c r="I35" s="35">
        <f ca="1">'TYBCOM C'!I35/'TYBCOM C'!I$4</f>
        <v>0.83333333333333337</v>
      </c>
      <c r="J35" s="36">
        <f ca="1">IF($C35="MR",'TYBCOM C'!J35/'TYBCOM C'!J$4,"")</f>
        <v>0.72727272727272729</v>
      </c>
      <c r="K35" s="37" t="str">
        <f>IF($C35="DIT",'TYBCOM C'!K35/'TYBCOM C'!K$4,"")</f>
        <v/>
      </c>
      <c r="L35" s="37" t="str">
        <f>IF($D35="CSA",'TYBCOM C'!L35/'TYBCOM C'!L$4,"")</f>
        <v/>
      </c>
      <c r="M35" s="37" t="str">
        <f>IF($D35="CSA",'TYBCOM C'!M35/'TYBCOM C'!M$4,"")</f>
        <v/>
      </c>
      <c r="N35" s="37">
        <f ca="1">IF($D35="PHBW",'TYBCOM C'!N35/'TYBCOM C'!N$4,"")</f>
        <v>0.5</v>
      </c>
      <c r="O35" s="37" t="str">
        <f>IF($D35="EM",'TYBCOM C'!O35/'TYBCOM C'!O$4,"")</f>
        <v/>
      </c>
      <c r="P35" s="13"/>
    </row>
    <row r="36" spans="1:16" ht="17.399999999999999">
      <c r="A36" s="28">
        <v>2630</v>
      </c>
      <c r="B36" s="29" t="s">
        <v>65</v>
      </c>
      <c r="C36" s="29" t="s">
        <v>17</v>
      </c>
      <c r="D36" s="29" t="s">
        <v>43</v>
      </c>
      <c r="E36" s="35">
        <f ca="1">'TYBCOM C'!E36/'TYBCOM C'!E$4</f>
        <v>0.76470588235294112</v>
      </c>
      <c r="F36" s="35">
        <f ca="1">'TYBCOM C'!F36/'TYBCOM C'!F$4</f>
        <v>0.90476190476190477</v>
      </c>
      <c r="G36" s="35">
        <f ca="1">'TYBCOM C'!G36/'TYBCOM C'!G$4</f>
        <v>0.90909090909090906</v>
      </c>
      <c r="H36" s="35">
        <f ca="1">'TYBCOM C'!H36/'TYBCOM C'!H$4</f>
        <v>1</v>
      </c>
      <c r="I36" s="35">
        <f ca="1">'TYBCOM C'!I36/'TYBCOM C'!I$4</f>
        <v>1</v>
      </c>
      <c r="J36" s="36">
        <f ca="1">IF($C36="MR",'TYBCOM C'!J36/'TYBCOM C'!J$4,"")</f>
        <v>0.90909090909090906</v>
      </c>
      <c r="K36" s="37" t="str">
        <f>IF($C36="DIT",'TYBCOM C'!K36/'TYBCOM C'!K$4,"")</f>
        <v/>
      </c>
      <c r="L36" s="37" t="str">
        <f>IF($D36="CSA",'TYBCOM C'!L36/'TYBCOM C'!L$4,"")</f>
        <v/>
      </c>
      <c r="M36" s="37" t="str">
        <f>IF($D36="CSA",'TYBCOM C'!M36/'TYBCOM C'!M$4,"")</f>
        <v/>
      </c>
      <c r="N36" s="37" t="str">
        <f>IF($D36="PHBW",'TYBCOM C'!N36/'TYBCOM C'!N$4,"")</f>
        <v/>
      </c>
      <c r="O36" s="37">
        <f ca="1">IF($D36="EM",'TYBCOM C'!O36/'TYBCOM C'!O$4,"")</f>
        <v>0.5625</v>
      </c>
      <c r="P36" s="13"/>
    </row>
    <row r="37" spans="1:16" ht="17.399999999999999">
      <c r="A37" s="28">
        <v>2631</v>
      </c>
      <c r="B37" s="29" t="s">
        <v>66</v>
      </c>
      <c r="C37" s="29" t="s">
        <v>17</v>
      </c>
      <c r="D37" s="29" t="s">
        <v>34</v>
      </c>
      <c r="E37" s="35">
        <f ca="1">'TYBCOM C'!E37/'TYBCOM C'!E$4</f>
        <v>0.6470588235294118</v>
      </c>
      <c r="F37" s="35">
        <f ca="1">'TYBCOM C'!F37/'TYBCOM C'!F$4</f>
        <v>0.66666666666666663</v>
      </c>
      <c r="G37" s="35">
        <f ca="1">'TYBCOM C'!G37/'TYBCOM C'!G$4</f>
        <v>0.63636363636363635</v>
      </c>
      <c r="H37" s="35">
        <f ca="1">'TYBCOM C'!H37/'TYBCOM C'!H$4</f>
        <v>0.75</v>
      </c>
      <c r="I37" s="35">
        <f ca="1">'TYBCOM C'!I37/'TYBCOM C'!I$4</f>
        <v>0.33333333333333331</v>
      </c>
      <c r="J37" s="36">
        <f ca="1">IF($C37="MR",'TYBCOM C'!J37/'TYBCOM C'!J$4,"")</f>
        <v>0.45454545454545453</v>
      </c>
      <c r="K37" s="37" t="str">
        <f>IF($C37="DIT",'TYBCOM C'!K37/'TYBCOM C'!K$4,"")</f>
        <v/>
      </c>
      <c r="L37" s="37" t="str">
        <f>IF($D37="CSA",'TYBCOM C'!L37/'TYBCOM C'!L$4,"")</f>
        <v/>
      </c>
      <c r="M37" s="37" t="str">
        <f>IF($D37="CSA",'TYBCOM C'!M37/'TYBCOM C'!M$4,"")</f>
        <v/>
      </c>
      <c r="N37" s="37">
        <f ca="1">IF($D37="PHBW",'TYBCOM C'!N37/'TYBCOM C'!N$4,"")</f>
        <v>0.58333333333333337</v>
      </c>
      <c r="O37" s="37" t="str">
        <f>IF($D37="EM",'TYBCOM C'!O37/'TYBCOM C'!O$4,"")</f>
        <v/>
      </c>
      <c r="P37" s="13"/>
    </row>
    <row r="38" spans="1:16" ht="17.399999999999999">
      <c r="A38" s="28">
        <v>2632</v>
      </c>
      <c r="B38" s="29" t="s">
        <v>67</v>
      </c>
      <c r="C38" s="29" t="s">
        <v>17</v>
      </c>
      <c r="D38" s="29" t="s">
        <v>43</v>
      </c>
      <c r="E38" s="35">
        <f ca="1">'TYBCOM C'!E38/'TYBCOM C'!E$4</f>
        <v>0.41176470588235292</v>
      </c>
      <c r="F38" s="35">
        <f ca="1">'TYBCOM C'!F38/'TYBCOM C'!F$4</f>
        <v>0.47619047619047616</v>
      </c>
      <c r="G38" s="35">
        <f ca="1">'TYBCOM C'!G38/'TYBCOM C'!G$4</f>
        <v>0.36363636363636365</v>
      </c>
      <c r="H38" s="35">
        <f ca="1">'TYBCOM C'!H38/'TYBCOM C'!H$4</f>
        <v>0.58333333333333337</v>
      </c>
      <c r="I38" s="35">
        <f ca="1">'TYBCOM C'!I38/'TYBCOM C'!I$4</f>
        <v>0.25</v>
      </c>
      <c r="J38" s="36">
        <f ca="1">IF($C38="MR",'TYBCOM C'!J38/'TYBCOM C'!J$4,"")</f>
        <v>0.45454545454545453</v>
      </c>
      <c r="K38" s="37" t="str">
        <f>IF($C38="DIT",'TYBCOM C'!K38/'TYBCOM C'!K$4,"")</f>
        <v/>
      </c>
      <c r="L38" s="37" t="str">
        <f>IF($D38="CSA",'TYBCOM C'!L38/'TYBCOM C'!L$4,"")</f>
        <v/>
      </c>
      <c r="M38" s="37" t="str">
        <f>IF($D38="CSA",'TYBCOM C'!M38/'TYBCOM C'!M$4,"")</f>
        <v/>
      </c>
      <c r="N38" s="37" t="str">
        <f>IF($D38="PHBW",'TYBCOM C'!N38/'TYBCOM C'!N$4,"")</f>
        <v/>
      </c>
      <c r="O38" s="37">
        <f ca="1">IF($D38="EM",'TYBCOM C'!O38/'TYBCOM C'!O$4,"")</f>
        <v>0.4375</v>
      </c>
      <c r="P38" s="13"/>
    </row>
    <row r="39" spans="1:16" ht="17.399999999999999">
      <c r="A39" s="28">
        <v>2633</v>
      </c>
      <c r="B39" s="29" t="s">
        <v>68</v>
      </c>
      <c r="C39" s="29" t="s">
        <v>18</v>
      </c>
      <c r="D39" s="29" t="s">
        <v>34</v>
      </c>
      <c r="E39" s="35">
        <f ca="1">'TYBCOM C'!E39/'TYBCOM C'!E$4</f>
        <v>0.23529411764705882</v>
      </c>
      <c r="F39" s="35">
        <f ca="1">'TYBCOM C'!F39/'TYBCOM C'!F$4</f>
        <v>0.42857142857142855</v>
      </c>
      <c r="G39" s="35">
        <f ca="1">'TYBCOM C'!G39/'TYBCOM C'!G$4</f>
        <v>0.63636363636363635</v>
      </c>
      <c r="H39" s="35">
        <f ca="1">'TYBCOM C'!H39/'TYBCOM C'!H$4</f>
        <v>0.66666666666666663</v>
      </c>
      <c r="I39" s="35">
        <f ca="1">'TYBCOM C'!I39/'TYBCOM C'!I$4</f>
        <v>0.41666666666666669</v>
      </c>
      <c r="J39" s="36" t="str">
        <f>IF($C39="MR",'TYBCOM C'!J39/'TYBCOM C'!J$4,"")</f>
        <v/>
      </c>
      <c r="K39" s="37">
        <f ca="1">IF($C39="DIT",'TYBCOM C'!K39/'TYBCOM C'!K$4,"")</f>
        <v>0.63636363636363635</v>
      </c>
      <c r="L39" s="37" t="str">
        <f>IF($D39="CSA",'TYBCOM C'!L39/'TYBCOM C'!L$4,"")</f>
        <v/>
      </c>
      <c r="M39" s="37" t="str">
        <f>IF($D39="CSA",'TYBCOM C'!M39/'TYBCOM C'!M$4,"")</f>
        <v/>
      </c>
      <c r="N39" s="37">
        <f ca="1">IF($D39="PHBW",'TYBCOM C'!N39/'TYBCOM C'!N$4,"")</f>
        <v>0.58333333333333337</v>
      </c>
      <c r="O39" s="37" t="str">
        <f>IF($D39="EM",'TYBCOM C'!O39/'TYBCOM C'!O$4,"")</f>
        <v/>
      </c>
      <c r="P39" s="13"/>
    </row>
    <row r="40" spans="1:16" ht="17.399999999999999">
      <c r="A40" s="28">
        <v>2634</v>
      </c>
      <c r="B40" s="29" t="s">
        <v>69</v>
      </c>
      <c r="C40" s="29" t="s">
        <v>17</v>
      </c>
      <c r="D40" s="29" t="s">
        <v>43</v>
      </c>
      <c r="E40" s="35">
        <f ca="1">'TYBCOM C'!E40/'TYBCOM C'!E$4</f>
        <v>0.88235294117647056</v>
      </c>
      <c r="F40" s="35">
        <f ca="1">'TYBCOM C'!F40/'TYBCOM C'!F$4</f>
        <v>0.8571428571428571</v>
      </c>
      <c r="G40" s="35">
        <f ca="1">'TYBCOM C'!G40/'TYBCOM C'!G$4</f>
        <v>0.90909090909090906</v>
      </c>
      <c r="H40" s="35">
        <f ca="1">'TYBCOM C'!H40/'TYBCOM C'!H$4</f>
        <v>0.83333333333333337</v>
      </c>
      <c r="I40" s="35">
        <f ca="1">'TYBCOM C'!I40/'TYBCOM C'!I$4</f>
        <v>0.41666666666666669</v>
      </c>
      <c r="J40" s="36">
        <f ca="1">IF($C40="MR",'TYBCOM C'!J40/'TYBCOM C'!J$4,"")</f>
        <v>0.72727272727272729</v>
      </c>
      <c r="K40" s="37" t="str">
        <f>IF($C40="DIT",'TYBCOM C'!K40/'TYBCOM C'!K$4,"")</f>
        <v/>
      </c>
      <c r="L40" s="37" t="str">
        <f>IF($D40="CSA",'TYBCOM C'!L40/'TYBCOM C'!L$4,"")</f>
        <v/>
      </c>
      <c r="M40" s="37" t="str">
        <f>IF($D40="CSA",'TYBCOM C'!M40/'TYBCOM C'!M$4,"")</f>
        <v/>
      </c>
      <c r="N40" s="37" t="str">
        <f>IF($D40="PHBW",'TYBCOM C'!N40/'TYBCOM C'!N$4,"")</f>
        <v/>
      </c>
      <c r="O40" s="37">
        <f ca="1">IF($D40="EM",'TYBCOM C'!O40/'TYBCOM C'!O$4,"")</f>
        <v>0.5625</v>
      </c>
      <c r="P40" s="13"/>
    </row>
    <row r="41" spans="1:16" ht="17.399999999999999">
      <c r="A41" s="28">
        <v>2635</v>
      </c>
      <c r="B41" s="29" t="s">
        <v>70</v>
      </c>
      <c r="C41" s="29" t="s">
        <v>17</v>
      </c>
      <c r="D41" s="29" t="s">
        <v>34</v>
      </c>
      <c r="E41" s="35">
        <f ca="1">'TYBCOM C'!E41/'TYBCOM C'!E$4</f>
        <v>0.58823529411764708</v>
      </c>
      <c r="F41" s="35">
        <f ca="1">'TYBCOM C'!F41/'TYBCOM C'!F$4</f>
        <v>0.5714285714285714</v>
      </c>
      <c r="G41" s="35">
        <f ca="1">'TYBCOM C'!G41/'TYBCOM C'!G$4</f>
        <v>0.63636363636363635</v>
      </c>
      <c r="H41" s="35">
        <f ca="1">'TYBCOM C'!H41/'TYBCOM C'!H$4</f>
        <v>0.75</v>
      </c>
      <c r="I41" s="35">
        <f ca="1">'TYBCOM C'!I41/'TYBCOM C'!I$4</f>
        <v>0.66666666666666663</v>
      </c>
      <c r="J41" s="36">
        <f ca="1">IF($C41="MR",'TYBCOM C'!J41/'TYBCOM C'!J$4,"")</f>
        <v>0.45454545454545453</v>
      </c>
      <c r="K41" s="37" t="str">
        <f>IF($C41="DIT",'TYBCOM C'!K41/'TYBCOM C'!K$4,"")</f>
        <v/>
      </c>
      <c r="L41" s="37" t="str">
        <f>IF($D41="CSA",'TYBCOM C'!L41/'TYBCOM C'!L$4,"")</f>
        <v/>
      </c>
      <c r="M41" s="37" t="str">
        <f>IF($D41="CSA",'TYBCOM C'!M41/'TYBCOM C'!M$4,"")</f>
        <v/>
      </c>
      <c r="N41" s="37">
        <f ca="1">IF($D41="PHBW",'TYBCOM C'!N41/'TYBCOM C'!N$4,"")</f>
        <v>0.66666666666666663</v>
      </c>
      <c r="O41" s="37" t="str">
        <f>IF($D41="EM",'TYBCOM C'!O41/'TYBCOM C'!O$4,"")</f>
        <v/>
      </c>
      <c r="P41" s="13"/>
    </row>
    <row r="42" spans="1:16" ht="17.399999999999999">
      <c r="A42" s="28">
        <v>2636</v>
      </c>
      <c r="B42" s="29" t="s">
        <v>71</v>
      </c>
      <c r="C42" s="29" t="s">
        <v>17</v>
      </c>
      <c r="D42" s="29" t="s">
        <v>43</v>
      </c>
      <c r="E42" s="35">
        <f ca="1">'TYBCOM C'!E42/'TYBCOM C'!E$4</f>
        <v>0.23529411764705882</v>
      </c>
      <c r="F42" s="35">
        <f ca="1">'TYBCOM C'!F42/'TYBCOM C'!F$4</f>
        <v>0.38095238095238093</v>
      </c>
      <c r="G42" s="35">
        <f ca="1">'TYBCOM C'!G42/'TYBCOM C'!G$4</f>
        <v>0.18181818181818182</v>
      </c>
      <c r="H42" s="35">
        <f ca="1">'TYBCOM C'!H42/'TYBCOM C'!H$4</f>
        <v>0.5</v>
      </c>
      <c r="I42" s="35">
        <f ca="1">'TYBCOM C'!I42/'TYBCOM C'!I$4</f>
        <v>8.3333333333333329E-2</v>
      </c>
      <c r="J42" s="36">
        <f ca="1">IF($C42="MR",'TYBCOM C'!J42/'TYBCOM C'!J$4,"")</f>
        <v>0.18181818181818182</v>
      </c>
      <c r="K42" s="37" t="str">
        <f>IF($C42="DIT",'TYBCOM C'!K42/'TYBCOM C'!K$4,"")</f>
        <v/>
      </c>
      <c r="L42" s="37" t="str">
        <f>IF($D42="CSA",'TYBCOM C'!L42/'TYBCOM C'!L$4,"")</f>
        <v/>
      </c>
      <c r="M42" s="37" t="str">
        <f>IF($D42="CSA",'TYBCOM C'!M42/'TYBCOM C'!M$4,"")</f>
        <v/>
      </c>
      <c r="N42" s="37" t="str">
        <f>IF($D42="PHBW",'TYBCOM C'!N42/'TYBCOM C'!N$4,"")</f>
        <v/>
      </c>
      <c r="O42" s="37">
        <f ca="1">IF($D42="EM",'TYBCOM C'!O42/'TYBCOM C'!O$4,"")</f>
        <v>0.25</v>
      </c>
      <c r="P42" s="13"/>
    </row>
    <row r="43" spans="1:16" ht="17.399999999999999">
      <c r="A43" s="28">
        <v>2637</v>
      </c>
      <c r="B43" s="29" t="s">
        <v>72</v>
      </c>
      <c r="C43" s="29" t="s">
        <v>17</v>
      </c>
      <c r="D43" s="29" t="s">
        <v>34</v>
      </c>
      <c r="E43" s="35">
        <f ca="1">'TYBCOM C'!E43/'TYBCOM C'!E$4</f>
        <v>0.76470588235294112</v>
      </c>
      <c r="F43" s="35">
        <f ca="1">'TYBCOM C'!F43/'TYBCOM C'!F$4</f>
        <v>0.7142857142857143</v>
      </c>
      <c r="G43" s="35">
        <f ca="1">'TYBCOM C'!G43/'TYBCOM C'!G$4</f>
        <v>0.90909090909090906</v>
      </c>
      <c r="H43" s="35">
        <f ca="1">'TYBCOM C'!H43/'TYBCOM C'!H$4</f>
        <v>0.75</v>
      </c>
      <c r="I43" s="35">
        <f ca="1">'TYBCOM C'!I43/'TYBCOM C'!I$4</f>
        <v>0.66666666666666663</v>
      </c>
      <c r="J43" s="36">
        <f ca="1">IF($C43="MR",'TYBCOM C'!J43/'TYBCOM C'!J$4,"")</f>
        <v>0.81818181818181823</v>
      </c>
      <c r="K43" s="37" t="str">
        <f>IF($C43="DIT",'TYBCOM C'!K43/'TYBCOM C'!K$4,"")</f>
        <v/>
      </c>
      <c r="L43" s="37" t="str">
        <f>IF($D43="CSA",'TYBCOM C'!L43/'TYBCOM C'!L$4,"")</f>
        <v/>
      </c>
      <c r="M43" s="37" t="str">
        <f>IF($D43="CSA",'TYBCOM C'!M43/'TYBCOM C'!M$4,"")</f>
        <v/>
      </c>
      <c r="N43" s="37">
        <f ca="1">IF($D43="PHBW",'TYBCOM C'!N43/'TYBCOM C'!N$4,"")</f>
        <v>0.91666666666666663</v>
      </c>
      <c r="O43" s="37" t="str">
        <f>IF($D43="EM",'TYBCOM C'!O43/'TYBCOM C'!O$4,"")</f>
        <v/>
      </c>
      <c r="P43" s="13"/>
    </row>
    <row r="44" spans="1:16" ht="17.399999999999999">
      <c r="A44" s="28">
        <v>2638</v>
      </c>
      <c r="B44" s="29" t="s">
        <v>73</v>
      </c>
      <c r="C44" s="29" t="s">
        <v>18</v>
      </c>
      <c r="D44" s="29" t="s">
        <v>34</v>
      </c>
      <c r="E44" s="35">
        <f ca="1">'TYBCOM C'!E44/'TYBCOM C'!E$4</f>
        <v>0.29411764705882354</v>
      </c>
      <c r="F44" s="35">
        <f ca="1">'TYBCOM C'!F44/'TYBCOM C'!F$4</f>
        <v>9.5238095238095233E-2</v>
      </c>
      <c r="G44" s="35">
        <f ca="1">'TYBCOM C'!G44/'TYBCOM C'!G$4</f>
        <v>0.45454545454545453</v>
      </c>
      <c r="H44" s="35">
        <f ca="1">'TYBCOM C'!H44/'TYBCOM C'!H$4</f>
        <v>0.33333333333333331</v>
      </c>
      <c r="I44" s="35">
        <f ca="1">'TYBCOM C'!I44/'TYBCOM C'!I$4</f>
        <v>0.16666666666666666</v>
      </c>
      <c r="J44" s="36" t="str">
        <f>IF($C44="MR",'TYBCOM C'!J44/'TYBCOM C'!J$4,"")</f>
        <v/>
      </c>
      <c r="K44" s="37">
        <f ca="1">IF($C44="DIT",'TYBCOM C'!K44/'TYBCOM C'!K$4,"")</f>
        <v>0.36363636363636365</v>
      </c>
      <c r="L44" s="37" t="str">
        <f>IF($D44="CSA",'TYBCOM C'!L44/'TYBCOM C'!L$4,"")</f>
        <v/>
      </c>
      <c r="M44" s="37" t="str">
        <f>IF($D44="CSA",'TYBCOM C'!M44/'TYBCOM C'!M$4,"")</f>
        <v/>
      </c>
      <c r="N44" s="37">
        <f ca="1">IF($D44="PHBW",'TYBCOM C'!N44/'TYBCOM C'!N$4,"")</f>
        <v>0.25</v>
      </c>
      <c r="O44" s="37" t="str">
        <f>IF($D44="EM",'TYBCOM C'!O44/'TYBCOM C'!O$4,"")</f>
        <v/>
      </c>
      <c r="P44" s="13"/>
    </row>
    <row r="45" spans="1:16" ht="17.399999999999999">
      <c r="A45" s="28">
        <v>2639</v>
      </c>
      <c r="B45" s="29" t="s">
        <v>74</v>
      </c>
      <c r="C45" s="29" t="s">
        <v>17</v>
      </c>
      <c r="D45" s="29" t="s">
        <v>43</v>
      </c>
      <c r="E45" s="35">
        <f ca="1">'TYBCOM C'!E45/'TYBCOM C'!E$4</f>
        <v>0.29411764705882354</v>
      </c>
      <c r="F45" s="35">
        <f ca="1">'TYBCOM C'!F45/'TYBCOM C'!F$4</f>
        <v>0.2857142857142857</v>
      </c>
      <c r="G45" s="35">
        <f ca="1">'TYBCOM C'!G45/'TYBCOM C'!G$4</f>
        <v>0.18181818181818182</v>
      </c>
      <c r="H45" s="35">
        <f ca="1">'TYBCOM C'!H45/'TYBCOM C'!H$4</f>
        <v>0.66666666666666663</v>
      </c>
      <c r="I45" s="35">
        <f ca="1">'TYBCOM C'!I45/'TYBCOM C'!I$4</f>
        <v>0.25</v>
      </c>
      <c r="J45" s="36">
        <f ca="1">IF($C45="MR",'TYBCOM C'!J45/'TYBCOM C'!J$4,"")</f>
        <v>0.27272727272727271</v>
      </c>
      <c r="K45" s="37" t="str">
        <f>IF($C45="DIT",'TYBCOM C'!K45/'TYBCOM C'!K$4,"")</f>
        <v/>
      </c>
      <c r="L45" s="37" t="str">
        <f>IF($D45="CSA",'TYBCOM C'!L45/'TYBCOM C'!L$4,"")</f>
        <v/>
      </c>
      <c r="M45" s="37" t="str">
        <f>IF($D45="CSA",'TYBCOM C'!M45/'TYBCOM C'!M$4,"")</f>
        <v/>
      </c>
      <c r="N45" s="37" t="str">
        <f>IF($D45="PHBW",'TYBCOM C'!N45/'TYBCOM C'!N$4,"")</f>
        <v/>
      </c>
      <c r="O45" s="37">
        <f ca="1">IF($D45="EM",'TYBCOM C'!O45/'TYBCOM C'!O$4,"")</f>
        <v>0.375</v>
      </c>
      <c r="P45" s="13"/>
    </row>
    <row r="46" spans="1:16" ht="17.399999999999999">
      <c r="A46" s="28">
        <v>2640</v>
      </c>
      <c r="B46" s="29" t="s">
        <v>75</v>
      </c>
      <c r="C46" s="29" t="s">
        <v>18</v>
      </c>
      <c r="D46" s="29" t="s">
        <v>43</v>
      </c>
      <c r="E46" s="35">
        <f ca="1">'TYBCOM C'!E46/'TYBCOM C'!E$4</f>
        <v>0.35294117647058826</v>
      </c>
      <c r="F46" s="35">
        <f ca="1">'TYBCOM C'!F46/'TYBCOM C'!F$4</f>
        <v>0.23809523809523808</v>
      </c>
      <c r="G46" s="35">
        <f ca="1">'TYBCOM C'!G46/'TYBCOM C'!G$4</f>
        <v>0.45454545454545453</v>
      </c>
      <c r="H46" s="35">
        <f ca="1">'TYBCOM C'!H46/'TYBCOM C'!H$4</f>
        <v>0.75</v>
      </c>
      <c r="I46" s="35">
        <f ca="1">'TYBCOM C'!I46/'TYBCOM C'!I$4</f>
        <v>0.25</v>
      </c>
      <c r="J46" s="36" t="str">
        <f>IF($C46="MR",'TYBCOM C'!J46/'TYBCOM C'!J$4,"")</f>
        <v/>
      </c>
      <c r="K46" s="37">
        <f ca="1">IF($C46="DIT",'TYBCOM C'!K46/'TYBCOM C'!K$4,"")</f>
        <v>0.54545454545454541</v>
      </c>
      <c r="L46" s="37" t="str">
        <f>IF($D46="CSA",'TYBCOM C'!L46/'TYBCOM C'!L$4,"")</f>
        <v/>
      </c>
      <c r="M46" s="37" t="str">
        <f>IF($D46="CSA",'TYBCOM C'!M46/'TYBCOM C'!M$4,"")</f>
        <v/>
      </c>
      <c r="N46" s="37" t="str">
        <f>IF($D46="PHBW",'TYBCOM C'!N46/'TYBCOM C'!N$4,"")</f>
        <v/>
      </c>
      <c r="O46" s="37">
        <f ca="1">IF($D46="EM",'TYBCOM C'!O46/'TYBCOM C'!O$4,"")</f>
        <v>0.3125</v>
      </c>
      <c r="P46" s="13"/>
    </row>
    <row r="47" spans="1:16" ht="17.399999999999999">
      <c r="A47" s="28">
        <v>2641</v>
      </c>
      <c r="B47" s="29" t="s">
        <v>76</v>
      </c>
      <c r="C47" s="29" t="s">
        <v>17</v>
      </c>
      <c r="D47" s="29" t="s">
        <v>34</v>
      </c>
      <c r="E47" s="35">
        <f ca="1">'TYBCOM C'!E47/'TYBCOM C'!E$4</f>
        <v>0.23529411764705882</v>
      </c>
      <c r="F47" s="35">
        <f ca="1">'TYBCOM C'!F47/'TYBCOM C'!F$4</f>
        <v>0.47619047619047616</v>
      </c>
      <c r="G47" s="35">
        <f ca="1">'TYBCOM C'!G47/'TYBCOM C'!G$4</f>
        <v>0.63636363636363635</v>
      </c>
      <c r="H47" s="35">
        <f ca="1">'TYBCOM C'!H47/'TYBCOM C'!H$4</f>
        <v>0.66666666666666663</v>
      </c>
      <c r="I47" s="35">
        <f ca="1">'TYBCOM C'!I47/'TYBCOM C'!I$4</f>
        <v>0.33333333333333331</v>
      </c>
      <c r="J47" s="36">
        <f ca="1">IF($C47="MR",'TYBCOM C'!J47/'TYBCOM C'!J$4,"")</f>
        <v>0.54545454545454541</v>
      </c>
      <c r="K47" s="37" t="str">
        <f>IF($C47="DIT",'TYBCOM C'!K47/'TYBCOM C'!K$4,"")</f>
        <v/>
      </c>
      <c r="L47" s="37" t="str">
        <f>IF($D47="CSA",'TYBCOM C'!L47/'TYBCOM C'!L$4,"")</f>
        <v/>
      </c>
      <c r="M47" s="37" t="str">
        <f>IF($D47="CSA",'TYBCOM C'!M47/'TYBCOM C'!M$4,"")</f>
        <v/>
      </c>
      <c r="N47" s="37">
        <f ca="1">IF($D47="PHBW",'TYBCOM C'!N47/'TYBCOM C'!N$4,"")</f>
        <v>0.58333333333333337</v>
      </c>
      <c r="O47" s="37" t="str">
        <f>IF($D47="EM",'TYBCOM C'!O47/'TYBCOM C'!O$4,"")</f>
        <v/>
      </c>
      <c r="P47" s="13"/>
    </row>
    <row r="48" spans="1:16" ht="17.399999999999999">
      <c r="A48" s="28">
        <v>2642</v>
      </c>
      <c r="B48" s="29" t="s">
        <v>77</v>
      </c>
      <c r="C48" s="29" t="s">
        <v>17</v>
      </c>
      <c r="D48" s="29" t="s">
        <v>43</v>
      </c>
      <c r="E48" s="35">
        <f ca="1">'TYBCOM C'!E48/'TYBCOM C'!E$4</f>
        <v>0.23529411764705882</v>
      </c>
      <c r="F48" s="35">
        <f ca="1">'TYBCOM C'!F48/'TYBCOM C'!F$4</f>
        <v>0.14285714285714285</v>
      </c>
      <c r="G48" s="35">
        <f ca="1">'TYBCOM C'!G48/'TYBCOM C'!G$4</f>
        <v>0.36363636363636365</v>
      </c>
      <c r="H48" s="35">
        <f ca="1">'TYBCOM C'!H48/'TYBCOM C'!H$4</f>
        <v>0.16666666666666666</v>
      </c>
      <c r="I48" s="35">
        <f ca="1">'TYBCOM C'!I48/'TYBCOM C'!I$4</f>
        <v>8.3333333333333329E-2</v>
      </c>
      <c r="J48" s="36">
        <f ca="1">IF($C48="MR",'TYBCOM C'!J48/'TYBCOM C'!J$4,"")</f>
        <v>0.36363636363636365</v>
      </c>
      <c r="K48" s="37" t="str">
        <f>IF($C48="DIT",'TYBCOM C'!K48/'TYBCOM C'!K$4,"")</f>
        <v/>
      </c>
      <c r="L48" s="37" t="str">
        <f>IF($D48="CSA",'TYBCOM C'!L48/'TYBCOM C'!L$4,"")</f>
        <v/>
      </c>
      <c r="M48" s="37" t="str">
        <f>IF($D48="CSA",'TYBCOM C'!M48/'TYBCOM C'!M$4,"")</f>
        <v/>
      </c>
      <c r="N48" s="37" t="str">
        <f>IF($D48="PHBW",'TYBCOM C'!N48/'TYBCOM C'!N$4,"")</f>
        <v/>
      </c>
      <c r="O48" s="37">
        <f ca="1">IF($D48="EM",'TYBCOM C'!O48/'TYBCOM C'!O$4,"")</f>
        <v>0.125</v>
      </c>
      <c r="P48" s="13"/>
    </row>
    <row r="49" spans="1:16" ht="17.399999999999999">
      <c r="A49" s="28">
        <v>2643</v>
      </c>
      <c r="B49" s="29" t="s">
        <v>78</v>
      </c>
      <c r="C49" s="29" t="s">
        <v>17</v>
      </c>
      <c r="D49" s="29" t="s">
        <v>34</v>
      </c>
      <c r="E49" s="35">
        <f ca="1">'TYBCOM C'!E49/'TYBCOM C'!E$4</f>
        <v>0.76470588235294112</v>
      </c>
      <c r="F49" s="35">
        <f ca="1">'TYBCOM C'!F49/'TYBCOM C'!F$4</f>
        <v>0.76190476190476186</v>
      </c>
      <c r="G49" s="35">
        <f ca="1">'TYBCOM C'!G49/'TYBCOM C'!G$4</f>
        <v>0.63636363636363635</v>
      </c>
      <c r="H49" s="35">
        <f ca="1">'TYBCOM C'!H49/'TYBCOM C'!H$4</f>
        <v>0.75</v>
      </c>
      <c r="I49" s="35">
        <f ca="1">'TYBCOM C'!I49/'TYBCOM C'!I$4</f>
        <v>0.75</v>
      </c>
      <c r="J49" s="36">
        <f ca="1">IF($C49="MR",'TYBCOM C'!J49/'TYBCOM C'!J$4,"")</f>
        <v>0.54545454545454541</v>
      </c>
      <c r="K49" s="37" t="str">
        <f>IF($C49="DIT",'TYBCOM C'!K49/'TYBCOM C'!K$4,"")</f>
        <v/>
      </c>
      <c r="L49" s="37" t="str">
        <f>IF($D49="CSA",'TYBCOM C'!L49/'TYBCOM C'!L$4,"")</f>
        <v/>
      </c>
      <c r="M49" s="37" t="str">
        <f>IF($D49="CSA",'TYBCOM C'!M49/'TYBCOM C'!M$4,"")</f>
        <v/>
      </c>
      <c r="N49" s="37">
        <f ca="1">IF($D49="PHBW",'TYBCOM C'!N49/'TYBCOM C'!N$4,"")</f>
        <v>0.75</v>
      </c>
      <c r="O49" s="37" t="str">
        <f>IF($D49="EM",'TYBCOM C'!O49/'TYBCOM C'!O$4,"")</f>
        <v/>
      </c>
      <c r="P49" s="13"/>
    </row>
    <row r="50" spans="1:16" ht="17.399999999999999">
      <c r="A50" s="28">
        <v>2644</v>
      </c>
      <c r="B50" s="29" t="s">
        <v>79</v>
      </c>
      <c r="C50" s="29" t="s">
        <v>17</v>
      </c>
      <c r="D50" s="29" t="s">
        <v>34</v>
      </c>
      <c r="E50" s="35">
        <f ca="1">'TYBCOM C'!E50/'TYBCOM C'!E$4</f>
        <v>0.35294117647058826</v>
      </c>
      <c r="F50" s="35">
        <f ca="1">'TYBCOM C'!F50/'TYBCOM C'!F$4</f>
        <v>0.42857142857142855</v>
      </c>
      <c r="G50" s="35">
        <f ca="1">'TYBCOM C'!G50/'TYBCOM C'!G$4</f>
        <v>0.63636363636363635</v>
      </c>
      <c r="H50" s="35">
        <f ca="1">'TYBCOM C'!H50/'TYBCOM C'!H$4</f>
        <v>0.41666666666666669</v>
      </c>
      <c r="I50" s="35">
        <f ca="1">'TYBCOM C'!I50/'TYBCOM C'!I$4</f>
        <v>0.25</v>
      </c>
      <c r="J50" s="36">
        <f ca="1">IF($C50="MR",'TYBCOM C'!J50/'TYBCOM C'!J$4,"")</f>
        <v>0.45454545454545453</v>
      </c>
      <c r="K50" s="37" t="str">
        <f>IF($C50="DIT",'TYBCOM C'!K50/'TYBCOM C'!K$4,"")</f>
        <v/>
      </c>
      <c r="L50" s="37" t="str">
        <f>IF($D50="CSA",'TYBCOM C'!L50/'TYBCOM C'!L$4,"")</f>
        <v/>
      </c>
      <c r="M50" s="37" t="str">
        <f>IF($D50="CSA",'TYBCOM C'!M50/'TYBCOM C'!M$4,"")</f>
        <v/>
      </c>
      <c r="N50" s="37">
        <f ca="1">IF($D50="PHBW",'TYBCOM C'!N50/'TYBCOM C'!N$4,"")</f>
        <v>0.75</v>
      </c>
      <c r="O50" s="37" t="str">
        <f>IF($D50="EM",'TYBCOM C'!O50/'TYBCOM C'!O$4,"")</f>
        <v/>
      </c>
      <c r="P50" s="13"/>
    </row>
    <row r="51" spans="1:16" ht="17.399999999999999">
      <c r="A51" s="28">
        <v>2645</v>
      </c>
      <c r="B51" s="29" t="s">
        <v>80</v>
      </c>
      <c r="C51" s="29" t="s">
        <v>17</v>
      </c>
      <c r="D51" s="29" t="s">
        <v>34</v>
      </c>
      <c r="E51" s="35">
        <f ca="1">'TYBCOM C'!E51/'TYBCOM C'!E$4</f>
        <v>0.11764705882352941</v>
      </c>
      <c r="F51" s="35">
        <f ca="1">'TYBCOM C'!F51/'TYBCOM C'!F$4</f>
        <v>0.38095238095238093</v>
      </c>
      <c r="G51" s="35">
        <f ca="1">'TYBCOM C'!G51/'TYBCOM C'!G$4</f>
        <v>0.27272727272727271</v>
      </c>
      <c r="H51" s="35">
        <f ca="1">'TYBCOM C'!H51/'TYBCOM C'!H$4</f>
        <v>0.33333333333333331</v>
      </c>
      <c r="I51" s="35">
        <f ca="1">'TYBCOM C'!I51/'TYBCOM C'!I$4</f>
        <v>0.33333333333333331</v>
      </c>
      <c r="J51" s="36">
        <f ca="1">IF($C51="MR",'TYBCOM C'!J51/'TYBCOM C'!J$4,"")</f>
        <v>0.36363636363636365</v>
      </c>
      <c r="K51" s="37" t="str">
        <f>IF($C51="DIT",'TYBCOM C'!K51/'TYBCOM C'!K$4,"")</f>
        <v/>
      </c>
      <c r="L51" s="37" t="str">
        <f>IF($D51="CSA",'TYBCOM C'!L51/'TYBCOM C'!L$4,"")</f>
        <v/>
      </c>
      <c r="M51" s="37" t="str">
        <f>IF($D51="CSA",'TYBCOM C'!M51/'TYBCOM C'!M$4,"")</f>
        <v/>
      </c>
      <c r="N51" s="37">
        <f ca="1">IF($D51="PHBW",'TYBCOM C'!N51/'TYBCOM C'!N$4,"")</f>
        <v>0.41666666666666669</v>
      </c>
      <c r="O51" s="37" t="str">
        <f>IF($D51="EM",'TYBCOM C'!O51/'TYBCOM C'!O$4,"")</f>
        <v/>
      </c>
      <c r="P51" s="13"/>
    </row>
    <row r="52" spans="1:16" ht="17.399999999999999">
      <c r="A52" s="28">
        <v>2646</v>
      </c>
      <c r="B52" s="29" t="s">
        <v>81</v>
      </c>
      <c r="C52" s="29" t="s">
        <v>17</v>
      </c>
      <c r="D52" s="29" t="s">
        <v>34</v>
      </c>
      <c r="E52" s="35">
        <f ca="1">'TYBCOM C'!E52/'TYBCOM C'!E$4</f>
        <v>0.52941176470588236</v>
      </c>
      <c r="F52" s="35">
        <f ca="1">'TYBCOM C'!F52/'TYBCOM C'!F$4</f>
        <v>0.23809523809523808</v>
      </c>
      <c r="G52" s="35">
        <f ca="1">'TYBCOM C'!G52/'TYBCOM C'!G$4</f>
        <v>0.81818181818181823</v>
      </c>
      <c r="H52" s="35">
        <f ca="1">'TYBCOM C'!H52/'TYBCOM C'!H$4</f>
        <v>0.58333333333333337</v>
      </c>
      <c r="I52" s="35">
        <f ca="1">'TYBCOM C'!I52/'TYBCOM C'!I$4</f>
        <v>0.33333333333333331</v>
      </c>
      <c r="J52" s="36">
        <f ca="1">IF($C52="MR",'TYBCOM C'!J52/'TYBCOM C'!J$4,"")</f>
        <v>0.72727272727272729</v>
      </c>
      <c r="K52" s="37" t="str">
        <f>IF($C52="DIT",'TYBCOM C'!K52/'TYBCOM C'!K$4,"")</f>
        <v/>
      </c>
      <c r="L52" s="37" t="str">
        <f>IF($D52="CSA",'TYBCOM C'!L52/'TYBCOM C'!L$4,"")</f>
        <v/>
      </c>
      <c r="M52" s="37" t="str">
        <f>IF($D52="CSA",'TYBCOM C'!M52/'TYBCOM C'!M$4,"")</f>
        <v/>
      </c>
      <c r="N52" s="37">
        <f ca="1">IF($D52="PHBW",'TYBCOM C'!N52/'TYBCOM C'!N$4,"")</f>
        <v>0.33333333333333331</v>
      </c>
      <c r="O52" s="37" t="str">
        <f>IF($D52="EM",'TYBCOM C'!O52/'TYBCOM C'!O$4,"")</f>
        <v/>
      </c>
      <c r="P52" s="13"/>
    </row>
    <row r="53" spans="1:16" ht="17.399999999999999">
      <c r="A53" s="28">
        <v>2647</v>
      </c>
      <c r="B53" s="29" t="s">
        <v>82</v>
      </c>
      <c r="C53" s="29" t="s">
        <v>17</v>
      </c>
      <c r="D53" s="29" t="s">
        <v>2</v>
      </c>
      <c r="E53" s="35">
        <f ca="1">'TYBCOM C'!E53/'TYBCOM C'!E$4</f>
        <v>0.23529411764705882</v>
      </c>
      <c r="F53" s="35">
        <f ca="1">'TYBCOM C'!F53/'TYBCOM C'!F$4</f>
        <v>4.7619047619047616E-2</v>
      </c>
      <c r="G53" s="35">
        <f ca="1">'TYBCOM C'!G53/'TYBCOM C'!G$4</f>
        <v>0.27272727272727271</v>
      </c>
      <c r="H53" s="35">
        <f ca="1">'TYBCOM C'!H53/'TYBCOM C'!H$4</f>
        <v>0.58333333333333337</v>
      </c>
      <c r="I53" s="35">
        <f ca="1">'TYBCOM C'!I53/'TYBCOM C'!I$4</f>
        <v>0.25</v>
      </c>
      <c r="J53" s="36">
        <f ca="1">IF($C53="MR",'TYBCOM C'!J53/'TYBCOM C'!J$4,"")</f>
        <v>0</v>
      </c>
      <c r="K53" s="37" t="str">
        <f>IF($C53="DIT",'TYBCOM C'!K53/'TYBCOM C'!K$4,"")</f>
        <v/>
      </c>
      <c r="L53" s="37">
        <f ca="1">IF($D53="CSA",'TYBCOM C'!L53/'TYBCOM C'!L$4,"")</f>
        <v>0.16666666666666666</v>
      </c>
      <c r="M53" s="37">
        <f ca="1">IF($D53="CSA",'TYBCOM C'!M53/'TYBCOM C'!M$4,"")</f>
        <v>0.25</v>
      </c>
      <c r="N53" s="37" t="str">
        <f>IF($D53="PHBW",'TYBCOM C'!N53/'TYBCOM C'!N$4,"")</f>
        <v/>
      </c>
      <c r="O53" s="37" t="str">
        <f>IF($D53="EM",'TYBCOM C'!O53/'TYBCOM C'!O$4,"")</f>
        <v/>
      </c>
      <c r="P53" s="13"/>
    </row>
    <row r="54" spans="1:16" ht="17.399999999999999">
      <c r="A54" s="28">
        <v>2648</v>
      </c>
      <c r="B54" s="29" t="s">
        <v>83</v>
      </c>
      <c r="C54" s="29" t="s">
        <v>17</v>
      </c>
      <c r="D54" s="29" t="s">
        <v>43</v>
      </c>
      <c r="E54" s="35">
        <f ca="1">'TYBCOM C'!E54/'TYBCOM C'!E$4</f>
        <v>0.41176470588235292</v>
      </c>
      <c r="F54" s="35">
        <f ca="1">'TYBCOM C'!F54/'TYBCOM C'!F$4</f>
        <v>0.52380952380952384</v>
      </c>
      <c r="G54" s="35">
        <f ca="1">'TYBCOM C'!G54/'TYBCOM C'!G$4</f>
        <v>0.45454545454545453</v>
      </c>
      <c r="H54" s="35">
        <f ca="1">'TYBCOM C'!H54/'TYBCOM C'!H$4</f>
        <v>0.66666666666666663</v>
      </c>
      <c r="I54" s="35">
        <f ca="1">'TYBCOM C'!I54/'TYBCOM C'!I$4</f>
        <v>0.25</v>
      </c>
      <c r="J54" s="36">
        <f ca="1">IF($C54="MR",'TYBCOM C'!J54/'TYBCOM C'!J$4,"")</f>
        <v>0.45454545454545453</v>
      </c>
      <c r="K54" s="37" t="str">
        <f>IF($C54="DIT",'TYBCOM C'!K54/'TYBCOM C'!K$4,"")</f>
        <v/>
      </c>
      <c r="L54" s="37" t="str">
        <f>IF($D54="CSA",'TYBCOM C'!L54/'TYBCOM C'!L$4,"")</f>
        <v/>
      </c>
      <c r="M54" s="37" t="str">
        <f>IF($D54="CSA",'TYBCOM C'!M54/'TYBCOM C'!M$4,"")</f>
        <v/>
      </c>
      <c r="N54" s="37" t="str">
        <f>IF($D54="PHBW",'TYBCOM C'!N54/'TYBCOM C'!N$4,"")</f>
        <v/>
      </c>
      <c r="O54" s="37">
        <f ca="1">IF($D54="EM",'TYBCOM C'!O54/'TYBCOM C'!O$4,"")</f>
        <v>0.4375</v>
      </c>
      <c r="P54" s="13"/>
    </row>
    <row r="55" spans="1:16" ht="17.399999999999999">
      <c r="A55" s="28">
        <v>2649</v>
      </c>
      <c r="B55" s="29" t="s">
        <v>84</v>
      </c>
      <c r="C55" s="29" t="s">
        <v>17</v>
      </c>
      <c r="D55" s="29" t="s">
        <v>34</v>
      </c>
      <c r="E55" s="35">
        <f ca="1">'TYBCOM C'!E55/'TYBCOM C'!E$4</f>
        <v>0.41176470588235292</v>
      </c>
      <c r="F55" s="35">
        <f ca="1">'TYBCOM C'!F55/'TYBCOM C'!F$4</f>
        <v>0.47619047619047616</v>
      </c>
      <c r="G55" s="35">
        <f ca="1">'TYBCOM C'!G55/'TYBCOM C'!G$4</f>
        <v>0.54545454545454541</v>
      </c>
      <c r="H55" s="35">
        <f ca="1">'TYBCOM C'!H55/'TYBCOM C'!H$4</f>
        <v>0.75</v>
      </c>
      <c r="I55" s="35">
        <f ca="1">'TYBCOM C'!I55/'TYBCOM C'!I$4</f>
        <v>0.33333333333333331</v>
      </c>
      <c r="J55" s="36">
        <f ca="1">IF($C55="MR",'TYBCOM C'!J55/'TYBCOM C'!J$4,"")</f>
        <v>0.45454545454545453</v>
      </c>
      <c r="K55" s="37" t="str">
        <f>IF($C55="DIT",'TYBCOM C'!K55/'TYBCOM C'!K$4,"")</f>
        <v/>
      </c>
      <c r="L55" s="37" t="str">
        <f>IF($D55="CSA",'TYBCOM C'!L55/'TYBCOM C'!L$4,"")</f>
        <v/>
      </c>
      <c r="M55" s="37" t="str">
        <f>IF($D55="CSA",'TYBCOM C'!M55/'TYBCOM C'!M$4,"")</f>
        <v/>
      </c>
      <c r="N55" s="37">
        <f ca="1">IF($D55="PHBW",'TYBCOM C'!N55/'TYBCOM C'!N$4,"")</f>
        <v>0.66666666666666663</v>
      </c>
      <c r="O55" s="37" t="str">
        <f>IF($D55="EM",'TYBCOM C'!O55/'TYBCOM C'!O$4,"")</f>
        <v/>
      </c>
      <c r="P55" s="13"/>
    </row>
    <row r="56" spans="1:16" ht="17.399999999999999">
      <c r="A56" s="28">
        <v>2650</v>
      </c>
      <c r="B56" s="29" t="s">
        <v>85</v>
      </c>
      <c r="C56" s="29" t="s">
        <v>17</v>
      </c>
      <c r="D56" s="29" t="s">
        <v>43</v>
      </c>
      <c r="E56" s="35">
        <f ca="1">'TYBCOM C'!E56/'TYBCOM C'!E$4</f>
        <v>0.70588235294117652</v>
      </c>
      <c r="F56" s="35">
        <f ca="1">'TYBCOM C'!F56/'TYBCOM C'!F$4</f>
        <v>0.66666666666666663</v>
      </c>
      <c r="G56" s="35">
        <f ca="1">'TYBCOM C'!G56/'TYBCOM C'!G$4</f>
        <v>0.72727272727272729</v>
      </c>
      <c r="H56" s="35">
        <f ca="1">'TYBCOM C'!H56/'TYBCOM C'!H$4</f>
        <v>0.83333333333333337</v>
      </c>
      <c r="I56" s="35">
        <f ca="1">'TYBCOM C'!I56/'TYBCOM C'!I$4</f>
        <v>0.58333333333333337</v>
      </c>
      <c r="J56" s="36">
        <f ca="1">IF($C56="MR",'TYBCOM C'!J56/'TYBCOM C'!J$4,"")</f>
        <v>0.45454545454545453</v>
      </c>
      <c r="K56" s="37" t="str">
        <f>IF($C56="DIT",'TYBCOM C'!K56/'TYBCOM C'!K$4,"")</f>
        <v/>
      </c>
      <c r="L56" s="37" t="str">
        <f>IF($D56="CSA",'TYBCOM C'!L56/'TYBCOM C'!L$4,"")</f>
        <v/>
      </c>
      <c r="M56" s="37" t="str">
        <f>IF($D56="CSA",'TYBCOM C'!M56/'TYBCOM C'!M$4,"")</f>
        <v/>
      </c>
      <c r="N56" s="37" t="str">
        <f>IF($D56="PHBW",'TYBCOM C'!N56/'TYBCOM C'!N$4,"")</f>
        <v/>
      </c>
      <c r="O56" s="37">
        <f ca="1">IF($D56="EM",'TYBCOM C'!O56/'TYBCOM C'!O$4,"")</f>
        <v>0.25</v>
      </c>
      <c r="P56" s="13"/>
    </row>
    <row r="57" spans="1:16" ht="17.399999999999999">
      <c r="A57" s="28">
        <v>2651</v>
      </c>
      <c r="B57" s="29" t="s">
        <v>86</v>
      </c>
      <c r="C57" s="29" t="s">
        <v>17</v>
      </c>
      <c r="D57" s="29" t="s">
        <v>34</v>
      </c>
      <c r="E57" s="35">
        <f ca="1">'TYBCOM C'!E57/'TYBCOM C'!E$4</f>
        <v>0.82352941176470584</v>
      </c>
      <c r="F57" s="35">
        <f ca="1">'TYBCOM C'!F57/'TYBCOM C'!F$4</f>
        <v>0.90476190476190477</v>
      </c>
      <c r="G57" s="35">
        <f ca="1">'TYBCOM C'!G57/'TYBCOM C'!G$4</f>
        <v>0.72727272727272729</v>
      </c>
      <c r="H57" s="35">
        <f ca="1">'TYBCOM C'!H57/'TYBCOM C'!H$4</f>
        <v>1</v>
      </c>
      <c r="I57" s="35">
        <f ca="1">'TYBCOM C'!I57/'TYBCOM C'!I$4</f>
        <v>0.75</v>
      </c>
      <c r="J57" s="36">
        <f ca="1">IF($C57="MR",'TYBCOM C'!J57/'TYBCOM C'!J$4,"")</f>
        <v>0.72727272727272729</v>
      </c>
      <c r="K57" s="37" t="str">
        <f>IF($C57="DIT",'TYBCOM C'!K57/'TYBCOM C'!K$4,"")</f>
        <v/>
      </c>
      <c r="L57" s="37" t="str">
        <f>IF($D57="CSA",'TYBCOM C'!L57/'TYBCOM C'!L$4,"")</f>
        <v/>
      </c>
      <c r="M57" s="37" t="str">
        <f>IF($D57="CSA",'TYBCOM C'!M57/'TYBCOM C'!M$4,"")</f>
        <v/>
      </c>
      <c r="N57" s="37">
        <f ca="1">IF($D57="PHBW",'TYBCOM C'!N57/'TYBCOM C'!N$4,"")</f>
        <v>0.91666666666666663</v>
      </c>
      <c r="O57" s="37" t="str">
        <f>IF($D57="EM",'TYBCOM C'!O57/'TYBCOM C'!O$4,"")</f>
        <v/>
      </c>
      <c r="P57" s="13"/>
    </row>
    <row r="58" spans="1:16" ht="17.399999999999999">
      <c r="A58" s="28">
        <v>2652</v>
      </c>
      <c r="B58" s="29" t="s">
        <v>87</v>
      </c>
      <c r="C58" s="29" t="s">
        <v>17</v>
      </c>
      <c r="D58" s="29" t="s">
        <v>2</v>
      </c>
      <c r="E58" s="35">
        <f ca="1">'TYBCOM C'!E58/'TYBCOM C'!E$4</f>
        <v>0.94117647058823528</v>
      </c>
      <c r="F58" s="35">
        <f ca="1">'TYBCOM C'!F58/'TYBCOM C'!F$4</f>
        <v>0.8571428571428571</v>
      </c>
      <c r="G58" s="35">
        <f ca="1">'TYBCOM C'!G58/'TYBCOM C'!G$4</f>
        <v>0.81818181818181823</v>
      </c>
      <c r="H58" s="35">
        <f ca="1">'TYBCOM C'!H58/'TYBCOM C'!H$4</f>
        <v>0.75</v>
      </c>
      <c r="I58" s="35">
        <f ca="1">'TYBCOM C'!I58/'TYBCOM C'!I$4</f>
        <v>0.58333333333333337</v>
      </c>
      <c r="J58" s="36">
        <f ca="1">IF($C58="MR",'TYBCOM C'!J58/'TYBCOM C'!J$4,"")</f>
        <v>0.90909090909090906</v>
      </c>
      <c r="K58" s="37" t="str">
        <f>IF($C58="DIT",'TYBCOM C'!K58/'TYBCOM C'!K$4,"")</f>
        <v/>
      </c>
      <c r="L58" s="37">
        <f ca="1">IF($D58="CSA",'TYBCOM C'!L58/'TYBCOM C'!L$4,"")</f>
        <v>0.66666666666666663</v>
      </c>
      <c r="M58" s="37">
        <f ca="1">IF($D58="CSA",'TYBCOM C'!M58/'TYBCOM C'!M$4,"")</f>
        <v>0.75</v>
      </c>
      <c r="N58" s="37" t="str">
        <f>IF($D58="PHBW",'TYBCOM C'!N58/'TYBCOM C'!N$4,"")</f>
        <v/>
      </c>
      <c r="O58" s="37" t="str">
        <f>IF($D58="EM",'TYBCOM C'!O58/'TYBCOM C'!O$4,"")</f>
        <v/>
      </c>
      <c r="P58" s="13"/>
    </row>
    <row r="59" spans="1:16" ht="17.399999999999999">
      <c r="A59" s="28">
        <v>2653</v>
      </c>
      <c r="B59" s="29" t="s">
        <v>88</v>
      </c>
      <c r="C59" s="29" t="s">
        <v>18</v>
      </c>
      <c r="D59" s="29" t="s">
        <v>2</v>
      </c>
      <c r="E59" s="35">
        <f ca="1">'TYBCOM C'!E59/'TYBCOM C'!E$4</f>
        <v>0</v>
      </c>
      <c r="F59" s="35">
        <f ca="1">'TYBCOM C'!F59/'TYBCOM C'!F$4</f>
        <v>4.7619047619047616E-2</v>
      </c>
      <c r="G59" s="35">
        <f ca="1">'TYBCOM C'!G59/'TYBCOM C'!G$4</f>
        <v>9.0909090909090912E-2</v>
      </c>
      <c r="H59" s="35">
        <f ca="1">'TYBCOM C'!H59/'TYBCOM C'!H$4</f>
        <v>0.25</v>
      </c>
      <c r="I59" s="35">
        <f ca="1">'TYBCOM C'!I59/'TYBCOM C'!I$4</f>
        <v>8.3333333333333329E-2</v>
      </c>
      <c r="J59" s="36" t="str">
        <f>IF($C59="MR",'TYBCOM C'!J59/'TYBCOM C'!J$4,"")</f>
        <v/>
      </c>
      <c r="K59" s="37">
        <f ca="1">IF($C59="DIT",'TYBCOM C'!K59/'TYBCOM C'!K$4,"")</f>
        <v>0.18181818181818182</v>
      </c>
      <c r="L59" s="37">
        <f ca="1">IF($D59="CSA",'TYBCOM C'!L59/'TYBCOM C'!L$4,"")</f>
        <v>5.5555555555555552E-2</v>
      </c>
      <c r="M59" s="37">
        <f ca="1">IF($D59="CSA",'TYBCOM C'!M59/'TYBCOM C'!M$4,"")</f>
        <v>0</v>
      </c>
      <c r="N59" s="37" t="str">
        <f>IF($D59="PHBW",'TYBCOM C'!N59/'TYBCOM C'!N$4,"")</f>
        <v/>
      </c>
      <c r="O59" s="37" t="str">
        <f>IF($D59="EM",'TYBCOM C'!O59/'TYBCOM C'!O$4,"")</f>
        <v/>
      </c>
      <c r="P59" s="13"/>
    </row>
    <row r="60" spans="1:16" ht="17.399999999999999">
      <c r="A60" s="28">
        <v>2654</v>
      </c>
      <c r="B60" s="29" t="s">
        <v>89</v>
      </c>
      <c r="C60" s="29" t="s">
        <v>17</v>
      </c>
      <c r="D60" s="29" t="s">
        <v>34</v>
      </c>
      <c r="E60" s="35">
        <f ca="1">'TYBCOM C'!E60/'TYBCOM C'!E$4</f>
        <v>0.11764705882352941</v>
      </c>
      <c r="F60" s="35">
        <f ca="1">'TYBCOM C'!F60/'TYBCOM C'!F$4</f>
        <v>0.19047619047619047</v>
      </c>
      <c r="G60" s="35">
        <f ca="1">'TYBCOM C'!G60/'TYBCOM C'!G$4</f>
        <v>0.36363636363636365</v>
      </c>
      <c r="H60" s="35">
        <f ca="1">'TYBCOM C'!H60/'TYBCOM C'!H$4</f>
        <v>0.58333333333333337</v>
      </c>
      <c r="I60" s="35">
        <f ca="1">'TYBCOM C'!I60/'TYBCOM C'!I$4</f>
        <v>0.25</v>
      </c>
      <c r="J60" s="36">
        <f ca="1">IF($C60="MR",'TYBCOM C'!J60/'TYBCOM C'!J$4,"")</f>
        <v>0.18181818181818182</v>
      </c>
      <c r="K60" s="37" t="str">
        <f>IF($C60="DIT",'TYBCOM C'!K60/'TYBCOM C'!K$4,"")</f>
        <v/>
      </c>
      <c r="L60" s="37" t="str">
        <f>IF($D60="CSA",'TYBCOM C'!L60/'TYBCOM C'!L$4,"")</f>
        <v/>
      </c>
      <c r="M60" s="37" t="str">
        <f>IF($D60="CSA",'TYBCOM C'!M60/'TYBCOM C'!M$4,"")</f>
        <v/>
      </c>
      <c r="N60" s="37">
        <f ca="1">IF($D60="PHBW",'TYBCOM C'!N60/'TYBCOM C'!N$4,"")</f>
        <v>0.25</v>
      </c>
      <c r="O60" s="37" t="str">
        <f>IF($D60="EM",'TYBCOM C'!O60/'TYBCOM C'!O$4,"")</f>
        <v/>
      </c>
      <c r="P60" s="13"/>
    </row>
    <row r="61" spans="1:16" ht="17.399999999999999">
      <c r="A61" s="28">
        <v>2655</v>
      </c>
      <c r="B61" s="29" t="s">
        <v>90</v>
      </c>
      <c r="C61" s="29" t="s">
        <v>17</v>
      </c>
      <c r="D61" s="29" t="s">
        <v>2</v>
      </c>
      <c r="E61" s="35">
        <f ca="1">'TYBCOM C'!E61/'TYBCOM C'!E$4</f>
        <v>0.70588235294117652</v>
      </c>
      <c r="F61" s="35">
        <f ca="1">'TYBCOM C'!F61/'TYBCOM C'!F$4</f>
        <v>0.76190476190476186</v>
      </c>
      <c r="G61" s="35">
        <f ca="1">'TYBCOM C'!G61/'TYBCOM C'!G$4</f>
        <v>0.81818181818181823</v>
      </c>
      <c r="H61" s="35">
        <f ca="1">'TYBCOM C'!H61/'TYBCOM C'!H$4</f>
        <v>0.75</v>
      </c>
      <c r="I61" s="35">
        <f ca="1">'TYBCOM C'!I61/'TYBCOM C'!I$4</f>
        <v>0.75</v>
      </c>
      <c r="J61" s="36">
        <f ca="1">IF($C61="MR",'TYBCOM C'!J61/'TYBCOM C'!J$4,"")</f>
        <v>0.72727272727272729</v>
      </c>
      <c r="K61" s="37" t="str">
        <f>IF($C61="DIT",'TYBCOM C'!K61/'TYBCOM C'!K$4,"")</f>
        <v/>
      </c>
      <c r="L61" s="37">
        <f ca="1">IF($D61="CSA",'TYBCOM C'!L61/'TYBCOM C'!L$4,"")</f>
        <v>0.5</v>
      </c>
      <c r="M61" s="37">
        <f ca="1">IF($D61="CSA",'TYBCOM C'!M61/'TYBCOM C'!M$4,"")</f>
        <v>0.5</v>
      </c>
      <c r="N61" s="37" t="str">
        <f>IF($D61="PHBW",'TYBCOM C'!N61/'TYBCOM C'!N$4,"")</f>
        <v/>
      </c>
      <c r="O61" s="37" t="str">
        <f>IF($D61="EM",'TYBCOM C'!O61/'TYBCOM C'!O$4,"")</f>
        <v/>
      </c>
      <c r="P61" s="13"/>
    </row>
    <row r="62" spans="1:16" ht="17.399999999999999">
      <c r="A62" s="28">
        <v>2656</v>
      </c>
      <c r="B62" s="29" t="s">
        <v>92</v>
      </c>
      <c r="C62" s="29" t="s">
        <v>18</v>
      </c>
      <c r="D62" s="29" t="s">
        <v>43</v>
      </c>
      <c r="E62" s="35">
        <f ca="1">'TYBCOM C'!E62/'TYBCOM C'!E$4</f>
        <v>0.35294117647058826</v>
      </c>
      <c r="F62" s="35">
        <f ca="1">'TYBCOM C'!F62/'TYBCOM C'!F$4</f>
        <v>0.52380952380952384</v>
      </c>
      <c r="G62" s="35">
        <f ca="1">'TYBCOM C'!G62/'TYBCOM C'!G$4</f>
        <v>0.27272727272727271</v>
      </c>
      <c r="H62" s="35">
        <f ca="1">'TYBCOM C'!H62/'TYBCOM C'!H$4</f>
        <v>0.25</v>
      </c>
      <c r="I62" s="35">
        <f ca="1">'TYBCOM C'!I62/'TYBCOM C'!I$4</f>
        <v>0.16666666666666666</v>
      </c>
      <c r="J62" s="36" t="str">
        <f>IF($C62="MR",'TYBCOM C'!J62/'TYBCOM C'!J$4,"")</f>
        <v/>
      </c>
      <c r="K62" s="37">
        <f ca="1">IF($C62="DIT",'TYBCOM C'!K62/'TYBCOM C'!K$4,"")</f>
        <v>0.18181818181818182</v>
      </c>
      <c r="L62" s="37" t="str">
        <f>IF($D62="CSA",'TYBCOM C'!L62/'TYBCOM C'!L$4,"")</f>
        <v/>
      </c>
      <c r="M62" s="37" t="str">
        <f>IF($D62="CSA",'TYBCOM C'!M62/'TYBCOM C'!M$4,"")</f>
        <v/>
      </c>
      <c r="N62" s="37" t="str">
        <f>IF($D62="PHBW",'TYBCOM C'!N62/'TYBCOM C'!N$4,"")</f>
        <v/>
      </c>
      <c r="O62" s="37">
        <f ca="1">IF($D62="EM",'TYBCOM C'!O62/'TYBCOM C'!O$4,"")</f>
        <v>6.25E-2</v>
      </c>
      <c r="P62" s="13"/>
    </row>
    <row r="63" spans="1:16" ht="17.399999999999999">
      <c r="A63" s="28">
        <v>2657</v>
      </c>
      <c r="B63" s="29" t="s">
        <v>93</v>
      </c>
      <c r="C63" s="29" t="s">
        <v>18</v>
      </c>
      <c r="D63" s="29" t="s">
        <v>2</v>
      </c>
      <c r="E63" s="35">
        <f ca="1">'TYBCOM C'!E63/'TYBCOM C'!E$4</f>
        <v>0.23529411764705882</v>
      </c>
      <c r="F63" s="35">
        <f ca="1">'TYBCOM C'!F63/'TYBCOM C'!F$4</f>
        <v>0.14285714285714285</v>
      </c>
      <c r="G63" s="35">
        <f ca="1">'TYBCOM C'!G63/'TYBCOM C'!G$4</f>
        <v>9.0909090909090912E-2</v>
      </c>
      <c r="H63" s="35">
        <f ca="1">'TYBCOM C'!H63/'TYBCOM C'!H$4</f>
        <v>0.41666666666666669</v>
      </c>
      <c r="I63" s="35">
        <f ca="1">'TYBCOM C'!I63/'TYBCOM C'!I$4</f>
        <v>0.25</v>
      </c>
      <c r="J63" s="36" t="str">
        <f>IF($C63="MR",'TYBCOM C'!J63/'TYBCOM C'!J$4,"")</f>
        <v/>
      </c>
      <c r="K63" s="37">
        <f ca="1">IF($C63="DIT",'TYBCOM C'!K63/'TYBCOM C'!K$4,"")</f>
        <v>0.18181818181818182</v>
      </c>
      <c r="L63" s="37">
        <f ca="1">IF($D63="CSA",'TYBCOM C'!L63/'TYBCOM C'!L$4,"")</f>
        <v>0.22222222222222221</v>
      </c>
      <c r="M63" s="37">
        <f ca="1">IF($D63="CSA",'TYBCOM C'!M63/'TYBCOM C'!M$4,"")</f>
        <v>0.5</v>
      </c>
      <c r="N63" s="37" t="str">
        <f>IF($D63="PHBW",'TYBCOM C'!N63/'TYBCOM C'!N$4,"")</f>
        <v/>
      </c>
      <c r="O63" s="37" t="str">
        <f>IF($D63="EM",'TYBCOM C'!O63/'TYBCOM C'!O$4,"")</f>
        <v/>
      </c>
      <c r="P63" s="13"/>
    </row>
    <row r="64" spans="1:16" ht="17.399999999999999">
      <c r="A64" s="28">
        <v>2658</v>
      </c>
      <c r="B64" s="29" t="s">
        <v>94</v>
      </c>
      <c r="C64" s="29" t="s">
        <v>18</v>
      </c>
      <c r="D64" s="29" t="s">
        <v>2</v>
      </c>
      <c r="E64" s="35">
        <f ca="1">'TYBCOM C'!E64/'TYBCOM C'!E$4</f>
        <v>5.8823529411764705E-2</v>
      </c>
      <c r="F64" s="35">
        <f ca="1">'TYBCOM C'!F64/'TYBCOM C'!F$4</f>
        <v>4.7619047619047616E-2</v>
      </c>
      <c r="G64" s="35">
        <f ca="1">'TYBCOM C'!G64/'TYBCOM C'!G$4</f>
        <v>9.0909090909090912E-2</v>
      </c>
      <c r="H64" s="35">
        <f ca="1">'TYBCOM C'!H64/'TYBCOM C'!H$4</f>
        <v>0.25</v>
      </c>
      <c r="I64" s="35">
        <f ca="1">'TYBCOM C'!I64/'TYBCOM C'!I$4</f>
        <v>0.16666666666666666</v>
      </c>
      <c r="J64" s="36" t="str">
        <f>IF($C64="MR",'TYBCOM C'!J64/'TYBCOM C'!J$4,"")</f>
        <v/>
      </c>
      <c r="K64" s="37">
        <f ca="1">IF($C64="DIT",'TYBCOM C'!K64/'TYBCOM C'!K$4,"")</f>
        <v>9.0909090909090912E-2</v>
      </c>
      <c r="L64" s="37">
        <f ca="1">IF($D64="CSA",'TYBCOM C'!L64/'TYBCOM C'!L$4,"")</f>
        <v>5.5555555555555552E-2</v>
      </c>
      <c r="M64" s="37">
        <f ca="1">IF($D64="CSA",'TYBCOM C'!M64/'TYBCOM C'!M$4,"")</f>
        <v>0.25</v>
      </c>
      <c r="N64" s="37" t="str">
        <f>IF($D64="PHBW",'TYBCOM C'!N64/'TYBCOM C'!N$4,"")</f>
        <v/>
      </c>
      <c r="O64" s="37" t="str">
        <f>IF($D64="EM",'TYBCOM C'!O64/'TYBCOM C'!O$4,"")</f>
        <v/>
      </c>
      <c r="P64" s="13"/>
    </row>
    <row r="65" spans="1:16" ht="17.399999999999999">
      <c r="A65" s="28">
        <v>2659</v>
      </c>
      <c r="B65" s="29" t="s">
        <v>95</v>
      </c>
      <c r="C65" s="29" t="s">
        <v>18</v>
      </c>
      <c r="D65" s="29" t="s">
        <v>2</v>
      </c>
      <c r="E65" s="35">
        <f ca="1">'TYBCOM C'!E65/'TYBCOM C'!E$4</f>
        <v>0.29411764705882354</v>
      </c>
      <c r="F65" s="35">
        <f ca="1">'TYBCOM C'!F65/'TYBCOM C'!F$4</f>
        <v>0.23809523809523808</v>
      </c>
      <c r="G65" s="35">
        <f ca="1">'TYBCOM C'!G65/'TYBCOM C'!G$4</f>
        <v>0.45454545454545453</v>
      </c>
      <c r="H65" s="35">
        <f ca="1">'TYBCOM C'!H65/'TYBCOM C'!H$4</f>
        <v>0.41666666666666669</v>
      </c>
      <c r="I65" s="35">
        <f ca="1">'TYBCOM C'!I65/'TYBCOM C'!I$4</f>
        <v>8.3333333333333329E-2</v>
      </c>
      <c r="J65" s="36" t="str">
        <f>IF($C65="MR",'TYBCOM C'!J65/'TYBCOM C'!J$4,"")</f>
        <v/>
      </c>
      <c r="K65" s="37">
        <f ca="1">IF($C65="DIT",'TYBCOM C'!K65/'TYBCOM C'!K$4,"")</f>
        <v>9.0909090909090912E-2</v>
      </c>
      <c r="L65" s="37">
        <f ca="1">IF($D65="CSA",'TYBCOM C'!L65/'TYBCOM C'!L$4,"")</f>
        <v>0.1111111111111111</v>
      </c>
      <c r="M65" s="37">
        <f ca="1">IF($D65="CSA",'TYBCOM C'!M65/'TYBCOM C'!M$4,"")</f>
        <v>0</v>
      </c>
      <c r="N65" s="37" t="str">
        <f>IF($D65="PHBW",'TYBCOM C'!N65/'TYBCOM C'!N$4,"")</f>
        <v/>
      </c>
      <c r="O65" s="37" t="str">
        <f>IF($D65="EM",'TYBCOM C'!O65/'TYBCOM C'!O$4,"")</f>
        <v/>
      </c>
      <c r="P65" s="13"/>
    </row>
    <row r="66" spans="1:16" ht="17.399999999999999">
      <c r="A66" s="28">
        <v>2660</v>
      </c>
      <c r="B66" s="29" t="s">
        <v>96</v>
      </c>
      <c r="C66" s="29" t="s">
        <v>17</v>
      </c>
      <c r="D66" s="29" t="s">
        <v>2</v>
      </c>
      <c r="E66" s="35">
        <f ca="1">'TYBCOM C'!E66/'TYBCOM C'!E$4</f>
        <v>0.41176470588235292</v>
      </c>
      <c r="F66" s="35">
        <f ca="1">'TYBCOM C'!F66/'TYBCOM C'!F$4</f>
        <v>0.23809523809523808</v>
      </c>
      <c r="G66" s="35">
        <f ca="1">'TYBCOM C'!G66/'TYBCOM C'!G$4</f>
        <v>0.63636363636363635</v>
      </c>
      <c r="H66" s="35">
        <f ca="1">'TYBCOM C'!H66/'TYBCOM C'!H$4</f>
        <v>0.41666666666666669</v>
      </c>
      <c r="I66" s="35">
        <f ca="1">'TYBCOM C'!I66/'TYBCOM C'!I$4</f>
        <v>0.25</v>
      </c>
      <c r="J66" s="36">
        <f ca="1">IF($C66="MR",'TYBCOM C'!J66/'TYBCOM C'!J$4,"")</f>
        <v>0.45454545454545453</v>
      </c>
      <c r="K66" s="37" t="str">
        <f>IF($C66="DIT",'TYBCOM C'!K66/'TYBCOM C'!K$4,"")</f>
        <v/>
      </c>
      <c r="L66" s="37">
        <f ca="1">IF($D66="CSA",'TYBCOM C'!L66/'TYBCOM C'!L$4,"")</f>
        <v>0.5</v>
      </c>
      <c r="M66" s="37">
        <f ca="1">IF($D66="CSA",'TYBCOM C'!M66/'TYBCOM C'!M$4,"")</f>
        <v>0.75</v>
      </c>
      <c r="N66" s="37" t="str">
        <f>IF($D66="PHBW",'TYBCOM C'!N66/'TYBCOM C'!N$4,"")</f>
        <v/>
      </c>
      <c r="O66" s="37" t="str">
        <f>IF($D66="EM",'TYBCOM C'!O66/'TYBCOM C'!O$4,"")</f>
        <v/>
      </c>
      <c r="P66" s="13"/>
    </row>
    <row r="67" spans="1:16" ht="17.399999999999999">
      <c r="A67" s="28">
        <v>2661</v>
      </c>
      <c r="B67" s="29" t="s">
        <v>97</v>
      </c>
      <c r="C67" s="29" t="s">
        <v>17</v>
      </c>
      <c r="D67" s="29" t="s">
        <v>34</v>
      </c>
      <c r="E67" s="35">
        <f ca="1">'TYBCOM C'!E67/'TYBCOM C'!E$4</f>
        <v>0.88235294117647056</v>
      </c>
      <c r="F67" s="35">
        <f ca="1">'TYBCOM C'!F67/'TYBCOM C'!F$4</f>
        <v>0.90476190476190477</v>
      </c>
      <c r="G67" s="35">
        <f ca="1">'TYBCOM C'!G67/'TYBCOM C'!G$4</f>
        <v>1</v>
      </c>
      <c r="H67" s="35">
        <f ca="1">'TYBCOM C'!H67/'TYBCOM C'!H$4</f>
        <v>0.91666666666666663</v>
      </c>
      <c r="I67" s="35">
        <f ca="1">'TYBCOM C'!I67/'TYBCOM C'!I$4</f>
        <v>0.91666666666666663</v>
      </c>
      <c r="J67" s="36">
        <f ca="1">IF($C67="MR",'TYBCOM C'!J67/'TYBCOM C'!J$4,"")</f>
        <v>1</v>
      </c>
      <c r="K67" s="37" t="str">
        <f>IF($C67="DIT",'TYBCOM C'!K67/'TYBCOM C'!K$4,"")</f>
        <v/>
      </c>
      <c r="L67" s="37" t="str">
        <f>IF($D67="CSA",'TYBCOM C'!L67/'TYBCOM C'!L$4,"")</f>
        <v/>
      </c>
      <c r="M67" s="37" t="str">
        <f>IF($D67="CSA",'TYBCOM C'!M67/'TYBCOM C'!M$4,"")</f>
        <v/>
      </c>
      <c r="N67" s="37">
        <f ca="1">IF($D67="PHBW",'TYBCOM C'!N67/'TYBCOM C'!N$4,"")</f>
        <v>0.91666666666666663</v>
      </c>
      <c r="O67" s="37" t="str">
        <f>IF($D67="EM",'TYBCOM C'!O67/'TYBCOM C'!O$4,"")</f>
        <v/>
      </c>
      <c r="P67" s="13"/>
    </row>
    <row r="68" spans="1:16" ht="17.399999999999999">
      <c r="A68" s="28">
        <v>2662</v>
      </c>
      <c r="B68" s="29" t="s">
        <v>98</v>
      </c>
      <c r="C68" s="29" t="s">
        <v>17</v>
      </c>
      <c r="D68" s="29" t="s">
        <v>43</v>
      </c>
      <c r="E68" s="35">
        <f ca="1">'TYBCOM C'!E68/'TYBCOM C'!E$4</f>
        <v>0.47058823529411764</v>
      </c>
      <c r="F68" s="35">
        <f ca="1">'TYBCOM C'!F68/'TYBCOM C'!F$4</f>
        <v>0.5714285714285714</v>
      </c>
      <c r="G68" s="35">
        <f ca="1">'TYBCOM C'!G68/'TYBCOM C'!G$4</f>
        <v>0.27272727272727271</v>
      </c>
      <c r="H68" s="35">
        <f ca="1">'TYBCOM C'!H68/'TYBCOM C'!H$4</f>
        <v>0.58333333333333337</v>
      </c>
      <c r="I68" s="35">
        <f ca="1">'TYBCOM C'!I68/'TYBCOM C'!I$4</f>
        <v>0.41666666666666669</v>
      </c>
      <c r="J68" s="36">
        <f ca="1">IF($C68="MR",'TYBCOM C'!J68/'TYBCOM C'!J$4,"")</f>
        <v>0.45454545454545453</v>
      </c>
      <c r="K68" s="37" t="str">
        <f>IF($C68="DIT",'TYBCOM C'!K68/'TYBCOM C'!K$4,"")</f>
        <v/>
      </c>
      <c r="L68" s="37" t="str">
        <f>IF($D68="CSA",'TYBCOM C'!L68/'TYBCOM C'!L$4,"")</f>
        <v/>
      </c>
      <c r="M68" s="37" t="str">
        <f>IF($D68="CSA",'TYBCOM C'!M68/'TYBCOM C'!M$4,"")</f>
        <v/>
      </c>
      <c r="N68" s="37" t="str">
        <f>IF($D68="PHBW",'TYBCOM C'!N68/'TYBCOM C'!N$4,"")</f>
        <v/>
      </c>
      <c r="O68" s="37">
        <f ca="1">IF($D68="EM",'TYBCOM C'!O68/'TYBCOM C'!O$4,"")</f>
        <v>0.25</v>
      </c>
      <c r="P68" s="13"/>
    </row>
    <row r="69" spans="1:16" ht="17.399999999999999">
      <c r="A69" s="28">
        <v>2663</v>
      </c>
      <c r="B69" s="29" t="s">
        <v>99</v>
      </c>
      <c r="C69" s="29" t="s">
        <v>17</v>
      </c>
      <c r="D69" s="29" t="s">
        <v>2</v>
      </c>
      <c r="E69" s="35">
        <f ca="1">'TYBCOM C'!E69/'TYBCOM C'!E$4</f>
        <v>0.70588235294117652</v>
      </c>
      <c r="F69" s="35">
        <f ca="1">'TYBCOM C'!F69/'TYBCOM C'!F$4</f>
        <v>0.8571428571428571</v>
      </c>
      <c r="G69" s="35">
        <f ca="1">'TYBCOM C'!G69/'TYBCOM C'!G$4</f>
        <v>0.27272727272727271</v>
      </c>
      <c r="H69" s="35">
        <f ca="1">'TYBCOM C'!H69/'TYBCOM C'!H$4</f>
        <v>0.83333333333333337</v>
      </c>
      <c r="I69" s="35">
        <f ca="1">'TYBCOM C'!I69/'TYBCOM C'!I$4</f>
        <v>0.66666666666666663</v>
      </c>
      <c r="J69" s="36">
        <f ca="1">IF($C69="MR",'TYBCOM C'!J69/'TYBCOM C'!J$4,"")</f>
        <v>0.72727272727272729</v>
      </c>
      <c r="K69" s="37" t="str">
        <f>IF($C69="DIT",'TYBCOM C'!K69/'TYBCOM C'!K$4,"")</f>
        <v/>
      </c>
      <c r="L69" s="37">
        <f ca="1">IF($D69="CSA",'TYBCOM C'!L69/'TYBCOM C'!L$4,"")</f>
        <v>0.94444444444444442</v>
      </c>
      <c r="M69" s="37">
        <f ca="1">IF($D69="CSA",'TYBCOM C'!M69/'TYBCOM C'!M$4,"")</f>
        <v>0.75</v>
      </c>
      <c r="N69" s="37" t="str">
        <f>IF($D69="PHBW",'TYBCOM C'!N69/'TYBCOM C'!N$4,"")</f>
        <v/>
      </c>
      <c r="O69" s="37" t="str">
        <f>IF($D69="EM",'TYBCOM C'!O69/'TYBCOM C'!O$4,"")</f>
        <v/>
      </c>
      <c r="P69" s="13"/>
    </row>
    <row r="70" spans="1:16" ht="17.399999999999999">
      <c r="A70" s="28">
        <v>2664</v>
      </c>
      <c r="B70" s="29" t="s">
        <v>100</v>
      </c>
      <c r="C70" s="29" t="s">
        <v>17</v>
      </c>
      <c r="D70" s="29" t="s">
        <v>34</v>
      </c>
      <c r="E70" s="35">
        <f ca="1">'TYBCOM C'!E70/'TYBCOM C'!E$4</f>
        <v>0.94117647058823528</v>
      </c>
      <c r="F70" s="35">
        <f ca="1">'TYBCOM C'!F70/'TYBCOM C'!F$4</f>
        <v>1</v>
      </c>
      <c r="G70" s="35">
        <f ca="1">'TYBCOM C'!G70/'TYBCOM C'!G$4</f>
        <v>0.81818181818181823</v>
      </c>
      <c r="H70" s="35">
        <f ca="1">'TYBCOM C'!H70/'TYBCOM C'!H$4</f>
        <v>0.91666666666666663</v>
      </c>
      <c r="I70" s="35">
        <f ca="1">'TYBCOM C'!I70/'TYBCOM C'!I$4</f>
        <v>0.83333333333333337</v>
      </c>
      <c r="J70" s="36">
        <f ca="1">IF($C70="MR",'TYBCOM C'!J70/'TYBCOM C'!J$4,"")</f>
        <v>0.81818181818181823</v>
      </c>
      <c r="K70" s="37" t="str">
        <f>IF($C70="DIT",'TYBCOM C'!K70/'TYBCOM C'!K$4,"")</f>
        <v/>
      </c>
      <c r="L70" s="37" t="str">
        <f>IF($D70="CSA",'TYBCOM C'!L70/'TYBCOM C'!L$4,"")</f>
        <v/>
      </c>
      <c r="M70" s="37" t="str">
        <f>IF($D70="CSA",'TYBCOM C'!M70/'TYBCOM C'!M$4,"")</f>
        <v/>
      </c>
      <c r="N70" s="37">
        <f ca="1">IF($D70="PHBW",'TYBCOM C'!N70/'TYBCOM C'!N$4,"")</f>
        <v>0.91666666666666663</v>
      </c>
      <c r="O70" s="37" t="str">
        <f>IF($D70="EM",'TYBCOM C'!O70/'TYBCOM C'!O$4,"")</f>
        <v/>
      </c>
      <c r="P70" s="13"/>
    </row>
    <row r="71" spans="1:16" ht="17.399999999999999">
      <c r="A71" s="28">
        <v>2665</v>
      </c>
      <c r="B71" s="29" t="s">
        <v>102</v>
      </c>
      <c r="C71" s="29" t="s">
        <v>17</v>
      </c>
      <c r="D71" s="29" t="s">
        <v>34</v>
      </c>
      <c r="E71" s="35">
        <f ca="1">'TYBCOM C'!E71/'TYBCOM C'!E$4</f>
        <v>0.94117647058823528</v>
      </c>
      <c r="F71" s="35">
        <f ca="1">'TYBCOM C'!F71/'TYBCOM C'!F$4</f>
        <v>0.95238095238095233</v>
      </c>
      <c r="G71" s="35">
        <f ca="1">'TYBCOM C'!G71/'TYBCOM C'!G$4</f>
        <v>1</v>
      </c>
      <c r="H71" s="35">
        <f ca="1">'TYBCOM C'!H71/'TYBCOM C'!H$4</f>
        <v>1</v>
      </c>
      <c r="I71" s="35">
        <f ca="1">'TYBCOM C'!I71/'TYBCOM C'!I$4</f>
        <v>1</v>
      </c>
      <c r="J71" s="36">
        <f ca="1">IF($C71="MR",'TYBCOM C'!J71/'TYBCOM C'!J$4,"")</f>
        <v>1</v>
      </c>
      <c r="K71" s="37" t="str">
        <f>IF($C71="DIT",'TYBCOM C'!K71/'TYBCOM C'!K$4,"")</f>
        <v/>
      </c>
      <c r="L71" s="37" t="str">
        <f>IF($D71="CSA",'TYBCOM C'!L71/'TYBCOM C'!L$4,"")</f>
        <v/>
      </c>
      <c r="M71" s="37" t="str">
        <f>IF($D71="CSA",'TYBCOM C'!M71/'TYBCOM C'!M$4,"")</f>
        <v/>
      </c>
      <c r="N71" s="37">
        <f ca="1">IF($D71="PHBW",'TYBCOM C'!N71/'TYBCOM C'!N$4,"")</f>
        <v>0.91666666666666663</v>
      </c>
      <c r="O71" s="37" t="str">
        <f>IF($D71="EM",'TYBCOM C'!O71/'TYBCOM C'!O$4,"")</f>
        <v/>
      </c>
      <c r="P71" s="13"/>
    </row>
    <row r="72" spans="1:16" ht="17.399999999999999">
      <c r="A72" s="28">
        <v>2666</v>
      </c>
      <c r="B72" s="29" t="s">
        <v>103</v>
      </c>
      <c r="C72" s="29" t="s">
        <v>18</v>
      </c>
      <c r="D72" s="29" t="s">
        <v>34</v>
      </c>
      <c r="E72" s="35">
        <f ca="1">'TYBCOM C'!E72/'TYBCOM C'!E$4</f>
        <v>0.35294117647058826</v>
      </c>
      <c r="F72" s="35">
        <f ca="1">'TYBCOM C'!F72/'TYBCOM C'!F$4</f>
        <v>0.33333333333333331</v>
      </c>
      <c r="G72" s="35">
        <f ca="1">'TYBCOM C'!G72/'TYBCOM C'!G$4</f>
        <v>0.36363636363636365</v>
      </c>
      <c r="H72" s="35">
        <f ca="1">'TYBCOM C'!H72/'TYBCOM C'!H$4</f>
        <v>0.33333333333333331</v>
      </c>
      <c r="I72" s="35">
        <f ca="1">'TYBCOM C'!I72/'TYBCOM C'!I$4</f>
        <v>0</v>
      </c>
      <c r="J72" s="36" t="str">
        <f>IF($C72="MR",'TYBCOM C'!J72/'TYBCOM C'!J$4,"")</f>
        <v/>
      </c>
      <c r="K72" s="37">
        <f ca="1">IF($C72="DIT",'TYBCOM C'!K72/'TYBCOM C'!K$4,"")</f>
        <v>0.36363636363636365</v>
      </c>
      <c r="L72" s="37" t="str">
        <f>IF($D72="CSA",'TYBCOM C'!L72/'TYBCOM C'!L$4,"")</f>
        <v/>
      </c>
      <c r="M72" s="37" t="str">
        <f>IF($D72="CSA",'TYBCOM C'!M72/'TYBCOM C'!M$4,"")</f>
        <v/>
      </c>
      <c r="N72" s="37">
        <f ca="1">IF($D72="PHBW",'TYBCOM C'!N72/'TYBCOM C'!N$4,"")</f>
        <v>0.16666666666666666</v>
      </c>
      <c r="O72" s="37" t="str">
        <f>IF($D72="EM",'TYBCOM C'!O72/'TYBCOM C'!O$4,"")</f>
        <v/>
      </c>
      <c r="P72" s="13"/>
    </row>
    <row r="73" spans="1:16" ht="17.399999999999999">
      <c r="A73" s="28">
        <v>2667</v>
      </c>
      <c r="B73" s="29" t="s">
        <v>104</v>
      </c>
      <c r="C73" s="29" t="s">
        <v>17</v>
      </c>
      <c r="D73" s="29" t="s">
        <v>34</v>
      </c>
      <c r="E73" s="35">
        <f ca="1">'TYBCOM C'!E73/'TYBCOM C'!E$4</f>
        <v>0.47058823529411764</v>
      </c>
      <c r="F73" s="35">
        <f ca="1">'TYBCOM C'!F73/'TYBCOM C'!F$4</f>
        <v>0.47619047619047616</v>
      </c>
      <c r="G73" s="35">
        <f ca="1">'TYBCOM C'!G73/'TYBCOM C'!G$4</f>
        <v>0.18181818181818182</v>
      </c>
      <c r="H73" s="35">
        <f ca="1">'TYBCOM C'!H73/'TYBCOM C'!H$4</f>
        <v>0.33333333333333331</v>
      </c>
      <c r="I73" s="35">
        <f ca="1">'TYBCOM C'!I73/'TYBCOM C'!I$4</f>
        <v>0.16666666666666666</v>
      </c>
      <c r="J73" s="36">
        <f ca="1">IF($C73="MR",'TYBCOM C'!J73/'TYBCOM C'!J$4,"")</f>
        <v>0.18181818181818182</v>
      </c>
      <c r="K73" s="37" t="str">
        <f>IF($C73="DIT",'TYBCOM C'!K73/'TYBCOM C'!K$4,"")</f>
        <v/>
      </c>
      <c r="L73" s="37" t="str">
        <f>IF($D73="CSA",'TYBCOM C'!L73/'TYBCOM C'!L$4,"")</f>
        <v/>
      </c>
      <c r="M73" s="37" t="str">
        <f>IF($D73="CSA",'TYBCOM C'!M73/'TYBCOM C'!M$4,"")</f>
        <v/>
      </c>
      <c r="N73" s="37">
        <f ca="1">IF($D73="PHBW",'TYBCOM C'!N73/'TYBCOM C'!N$4,"")</f>
        <v>0.5</v>
      </c>
      <c r="O73" s="37" t="str">
        <f>IF($D73="EM",'TYBCOM C'!O73/'TYBCOM C'!O$4,"")</f>
        <v/>
      </c>
      <c r="P73" s="13"/>
    </row>
    <row r="74" spans="1:16" ht="17.399999999999999">
      <c r="A74" s="28">
        <v>2668</v>
      </c>
      <c r="B74" s="29" t="s">
        <v>105</v>
      </c>
      <c r="C74" s="29" t="s">
        <v>17</v>
      </c>
      <c r="D74" s="29" t="s">
        <v>34</v>
      </c>
      <c r="E74" s="35">
        <f ca="1">'TYBCOM C'!E74/'TYBCOM C'!E$4</f>
        <v>0.88235294117647056</v>
      </c>
      <c r="F74" s="35">
        <f ca="1">'TYBCOM C'!F74/'TYBCOM C'!F$4</f>
        <v>0.95238095238095233</v>
      </c>
      <c r="G74" s="35">
        <f ca="1">'TYBCOM C'!G74/'TYBCOM C'!G$4</f>
        <v>0.90909090909090906</v>
      </c>
      <c r="H74" s="35">
        <f ca="1">'TYBCOM C'!H74/'TYBCOM C'!H$4</f>
        <v>1</v>
      </c>
      <c r="I74" s="35">
        <f ca="1">'TYBCOM C'!I74/'TYBCOM C'!I$4</f>
        <v>0.91666666666666663</v>
      </c>
      <c r="J74" s="36">
        <f ca="1">IF($C74="MR",'TYBCOM C'!J74/'TYBCOM C'!J$4,"")</f>
        <v>1</v>
      </c>
      <c r="K74" s="37" t="str">
        <f>IF($C74="DIT",'TYBCOM C'!K74/'TYBCOM C'!K$4,"")</f>
        <v/>
      </c>
      <c r="L74" s="37" t="str">
        <f>IF($D74="CSA",'TYBCOM C'!L74/'TYBCOM C'!L$4,"")</f>
        <v/>
      </c>
      <c r="M74" s="37" t="str">
        <f>IF($D74="CSA",'TYBCOM C'!M74/'TYBCOM C'!M$4,"")</f>
        <v/>
      </c>
      <c r="N74" s="37">
        <f ca="1">IF($D74="PHBW",'TYBCOM C'!N74/'TYBCOM C'!N$4,"")</f>
        <v>1</v>
      </c>
      <c r="O74" s="37" t="str">
        <f>IF($D74="EM",'TYBCOM C'!O74/'TYBCOM C'!O$4,"")</f>
        <v/>
      </c>
      <c r="P74" s="13"/>
    </row>
    <row r="75" spans="1:16" ht="17.399999999999999">
      <c r="A75" s="28">
        <v>2669</v>
      </c>
      <c r="B75" s="29" t="s">
        <v>106</v>
      </c>
      <c r="C75" s="29" t="s">
        <v>17</v>
      </c>
      <c r="D75" s="29" t="s">
        <v>43</v>
      </c>
      <c r="E75" s="35">
        <f ca="1">'TYBCOM C'!E75/'TYBCOM C'!E$4</f>
        <v>0.41176470588235292</v>
      </c>
      <c r="F75" s="35">
        <f ca="1">'TYBCOM C'!F75/'TYBCOM C'!F$4</f>
        <v>0.61904761904761907</v>
      </c>
      <c r="G75" s="35">
        <f ca="1">'TYBCOM C'!G75/'TYBCOM C'!G$4</f>
        <v>0.63636363636363635</v>
      </c>
      <c r="H75" s="35">
        <f ca="1">'TYBCOM C'!H75/'TYBCOM C'!H$4</f>
        <v>0.66666666666666663</v>
      </c>
      <c r="I75" s="35">
        <f ca="1">'TYBCOM C'!I75/'TYBCOM C'!I$4</f>
        <v>0.41666666666666669</v>
      </c>
      <c r="J75" s="36">
        <f ca="1">IF($C75="MR",'TYBCOM C'!J75/'TYBCOM C'!J$4,"")</f>
        <v>0.63636363636363635</v>
      </c>
      <c r="K75" s="37" t="str">
        <f>IF($C75="DIT",'TYBCOM C'!K75/'TYBCOM C'!K$4,"")</f>
        <v/>
      </c>
      <c r="L75" s="37" t="str">
        <f>IF($D75="CSA",'TYBCOM C'!L75/'TYBCOM C'!L$4,"")</f>
        <v/>
      </c>
      <c r="M75" s="37" t="str">
        <f>IF($D75="CSA",'TYBCOM C'!M75/'TYBCOM C'!M$4,"")</f>
        <v/>
      </c>
      <c r="N75" s="37" t="str">
        <f>IF($D75="PHBW",'TYBCOM C'!N75/'TYBCOM C'!N$4,"")</f>
        <v/>
      </c>
      <c r="O75" s="37">
        <f ca="1">IF($D75="EM",'TYBCOM C'!O75/'TYBCOM C'!O$4,"")</f>
        <v>0.375</v>
      </c>
      <c r="P75" s="13"/>
    </row>
    <row r="76" spans="1:16" ht="17.399999999999999">
      <c r="A76" s="28">
        <v>2670</v>
      </c>
      <c r="B76" s="29" t="s">
        <v>107</v>
      </c>
      <c r="C76" s="29" t="s">
        <v>17</v>
      </c>
      <c r="D76" s="29" t="s">
        <v>43</v>
      </c>
      <c r="E76" s="35">
        <f ca="1">'TYBCOM C'!E76/'TYBCOM C'!E$4</f>
        <v>0.11764705882352941</v>
      </c>
      <c r="F76" s="35">
        <f ca="1">'TYBCOM C'!F76/'TYBCOM C'!F$4</f>
        <v>0.23809523809523808</v>
      </c>
      <c r="G76" s="35">
        <f ca="1">'TYBCOM C'!G76/'TYBCOM C'!G$4</f>
        <v>0.36363636363636365</v>
      </c>
      <c r="H76" s="35">
        <f ca="1">'TYBCOM C'!H76/'TYBCOM C'!H$4</f>
        <v>0.58333333333333337</v>
      </c>
      <c r="I76" s="35">
        <f ca="1">'TYBCOM C'!I76/'TYBCOM C'!I$4</f>
        <v>0.16666666666666666</v>
      </c>
      <c r="J76" s="36">
        <f ca="1">IF($C76="MR",'TYBCOM C'!J76/'TYBCOM C'!J$4,"")</f>
        <v>9.0909090909090912E-2</v>
      </c>
      <c r="K76" s="37" t="str">
        <f>IF($C76="DIT",'TYBCOM C'!K76/'TYBCOM C'!K$4,"")</f>
        <v/>
      </c>
      <c r="L76" s="37" t="str">
        <f>IF($D76="CSA",'TYBCOM C'!L76/'TYBCOM C'!L$4,"")</f>
        <v/>
      </c>
      <c r="M76" s="37" t="str">
        <f>IF($D76="CSA",'TYBCOM C'!M76/'TYBCOM C'!M$4,"")</f>
        <v/>
      </c>
      <c r="N76" s="37" t="str">
        <f>IF($D76="PHBW",'TYBCOM C'!N76/'TYBCOM C'!N$4,"")</f>
        <v/>
      </c>
      <c r="O76" s="37">
        <f ca="1">IF($D76="EM",'TYBCOM C'!O76/'TYBCOM C'!O$4,"")</f>
        <v>0.3125</v>
      </c>
      <c r="P76" s="13"/>
    </row>
    <row r="77" spans="1:16" ht="17.399999999999999">
      <c r="A77" s="28">
        <v>2671</v>
      </c>
      <c r="B77" s="29" t="s">
        <v>108</v>
      </c>
      <c r="C77" s="29" t="s">
        <v>17</v>
      </c>
      <c r="D77" s="38" t="s">
        <v>43</v>
      </c>
      <c r="E77" s="35">
        <f ca="1">'TYBCOM C'!E77/'TYBCOM C'!E$4</f>
        <v>0.35294117647058826</v>
      </c>
      <c r="F77" s="35">
        <f ca="1">'TYBCOM C'!F77/'TYBCOM C'!F$4</f>
        <v>0.2857142857142857</v>
      </c>
      <c r="G77" s="35">
        <f ca="1">'TYBCOM C'!G77/'TYBCOM C'!G$4</f>
        <v>0.27272727272727271</v>
      </c>
      <c r="H77" s="35">
        <f ca="1">'TYBCOM C'!H77/'TYBCOM C'!H$4</f>
        <v>0.66666666666666663</v>
      </c>
      <c r="I77" s="35">
        <f ca="1">'TYBCOM C'!I77/'TYBCOM C'!I$4</f>
        <v>0.25</v>
      </c>
      <c r="J77" s="36">
        <f ca="1">IF($C77="MR",'TYBCOM C'!J77/'TYBCOM C'!J$4,"")</f>
        <v>0.63636363636363635</v>
      </c>
      <c r="K77" s="37" t="str">
        <f>IF($C77="DIT",'TYBCOM C'!K77/'TYBCOM C'!K$4,"")</f>
        <v/>
      </c>
      <c r="L77" s="37" t="str">
        <f>IF($D77="CSA",'TYBCOM C'!L77/'TYBCOM C'!L$4,"")</f>
        <v/>
      </c>
      <c r="M77" s="37" t="str">
        <f>IF($D77="CSA",'TYBCOM C'!M77/'TYBCOM C'!M$4,"")</f>
        <v/>
      </c>
      <c r="N77" s="37" t="str">
        <f>IF($D77="PHBW",'TYBCOM C'!N77/'TYBCOM C'!N$4,"")</f>
        <v/>
      </c>
      <c r="O77" s="37">
        <f ca="1">IF($D77="EM",'TYBCOM C'!O77/'TYBCOM C'!O$4,"")</f>
        <v>0.3125</v>
      </c>
      <c r="P77" s="13"/>
    </row>
    <row r="78" spans="1:16" ht="17.399999999999999">
      <c r="A78" s="28">
        <v>2672</v>
      </c>
      <c r="B78" s="29" t="s">
        <v>109</v>
      </c>
      <c r="C78" s="29" t="s">
        <v>17</v>
      </c>
      <c r="D78" s="29" t="s">
        <v>43</v>
      </c>
      <c r="E78" s="35">
        <f ca="1">'TYBCOM C'!E78/'TYBCOM C'!E$4</f>
        <v>0.58823529411764708</v>
      </c>
      <c r="F78" s="35">
        <f ca="1">'TYBCOM C'!F78/'TYBCOM C'!F$4</f>
        <v>0.5714285714285714</v>
      </c>
      <c r="G78" s="35">
        <f ca="1">'TYBCOM C'!G78/'TYBCOM C'!G$4</f>
        <v>0.81818181818181823</v>
      </c>
      <c r="H78" s="35">
        <f ca="1">'TYBCOM C'!H78/'TYBCOM C'!H$4</f>
        <v>0.75</v>
      </c>
      <c r="I78" s="35">
        <f ca="1">'TYBCOM C'!I78/'TYBCOM C'!I$4</f>
        <v>0.41666666666666669</v>
      </c>
      <c r="J78" s="36">
        <f ca="1">IF($C78="MR",'TYBCOM C'!J78/'TYBCOM C'!J$4,"")</f>
        <v>0.45454545454545453</v>
      </c>
      <c r="K78" s="37" t="str">
        <f>IF($C78="DIT",'TYBCOM C'!K78/'TYBCOM C'!K$4,"")</f>
        <v/>
      </c>
      <c r="L78" s="37" t="str">
        <f>IF($D78="CSA",'TYBCOM C'!L78/'TYBCOM C'!L$4,"")</f>
        <v/>
      </c>
      <c r="M78" s="37" t="str">
        <f>IF($D78="CSA",'TYBCOM C'!M78/'TYBCOM C'!M$4,"")</f>
        <v/>
      </c>
      <c r="N78" s="37" t="str">
        <f>IF($D78="PHBW",'TYBCOM C'!N78/'TYBCOM C'!N$4,"")</f>
        <v/>
      </c>
      <c r="O78" s="37">
        <f ca="1">IF($D78="EM",'TYBCOM C'!O78/'TYBCOM C'!O$4,"")</f>
        <v>0.375</v>
      </c>
      <c r="P78" s="13"/>
    </row>
    <row r="79" spans="1:16" ht="17.399999999999999">
      <c r="A79" s="28">
        <v>2673</v>
      </c>
      <c r="B79" s="29" t="s">
        <v>110</v>
      </c>
      <c r="C79" s="29" t="s">
        <v>18</v>
      </c>
      <c r="D79" s="29" t="s">
        <v>43</v>
      </c>
      <c r="E79" s="35">
        <f ca="1">'TYBCOM C'!E79/'TYBCOM C'!E$4</f>
        <v>0.11764705882352941</v>
      </c>
      <c r="F79" s="35">
        <f ca="1">'TYBCOM C'!F79/'TYBCOM C'!F$4</f>
        <v>4.7619047619047616E-2</v>
      </c>
      <c r="G79" s="35">
        <f ca="1">'TYBCOM C'!G79/'TYBCOM C'!G$4</f>
        <v>0.18181818181818182</v>
      </c>
      <c r="H79" s="35">
        <f ca="1">'TYBCOM C'!H79/'TYBCOM C'!H$4</f>
        <v>0.5</v>
      </c>
      <c r="I79" s="35">
        <f ca="1">'TYBCOM C'!I79/'TYBCOM C'!I$4</f>
        <v>0.25</v>
      </c>
      <c r="J79" s="36" t="str">
        <f>IF($C79="MR",'TYBCOM C'!J79/'TYBCOM C'!J$4,"")</f>
        <v/>
      </c>
      <c r="K79" s="37">
        <f ca="1">IF($C79="DIT",'TYBCOM C'!K79/'TYBCOM C'!K$4,"")</f>
        <v>9.0909090909090912E-2</v>
      </c>
      <c r="L79" s="37" t="str">
        <f>IF($D79="CSA",'TYBCOM C'!L79/'TYBCOM C'!L$4,"")</f>
        <v/>
      </c>
      <c r="M79" s="37" t="str">
        <f>IF($D79="CSA",'TYBCOM C'!M79/'TYBCOM C'!M$4,"")</f>
        <v/>
      </c>
      <c r="N79" s="37" t="str">
        <f>IF($D79="PHBW",'TYBCOM C'!N79/'TYBCOM C'!N$4,"")</f>
        <v/>
      </c>
      <c r="O79" s="37">
        <f ca="1">IF($D79="EM",'TYBCOM C'!O79/'TYBCOM C'!O$4,"")</f>
        <v>0.25</v>
      </c>
      <c r="P79" s="13"/>
    </row>
    <row r="80" spans="1:16" ht="17.399999999999999">
      <c r="A80" s="28">
        <v>2674</v>
      </c>
      <c r="B80" s="29" t="s">
        <v>111</v>
      </c>
      <c r="C80" s="29" t="s">
        <v>17</v>
      </c>
      <c r="D80" s="29" t="s">
        <v>2</v>
      </c>
      <c r="E80" s="35">
        <f ca="1">'TYBCOM C'!E80/'TYBCOM C'!E$4</f>
        <v>0.52941176470588236</v>
      </c>
      <c r="F80" s="35">
        <f ca="1">'TYBCOM C'!F80/'TYBCOM C'!F$4</f>
        <v>0.47619047619047616</v>
      </c>
      <c r="G80" s="35">
        <f ca="1">'TYBCOM C'!G80/'TYBCOM C'!G$4</f>
        <v>0.72727272727272729</v>
      </c>
      <c r="H80" s="35">
        <f ca="1">'TYBCOM C'!H80/'TYBCOM C'!H$4</f>
        <v>0.83333333333333337</v>
      </c>
      <c r="I80" s="35">
        <f ca="1">'TYBCOM C'!I80/'TYBCOM C'!I$4</f>
        <v>0.66666666666666663</v>
      </c>
      <c r="J80" s="36">
        <f ca="1">IF($C80="MR",'TYBCOM C'!J80/'TYBCOM C'!J$4,"")</f>
        <v>0.72727272727272729</v>
      </c>
      <c r="K80" s="37" t="str">
        <f>IF($C80="DIT",'TYBCOM C'!K80/'TYBCOM C'!K$4,"")</f>
        <v/>
      </c>
      <c r="L80" s="37">
        <f ca="1">IF($D80="CSA",'TYBCOM C'!L80/'TYBCOM C'!L$4,"")</f>
        <v>0.66666666666666663</v>
      </c>
      <c r="M80" s="37">
        <f ca="1">IF($D80="CSA",'TYBCOM C'!M80/'TYBCOM C'!M$4,"")</f>
        <v>0.75</v>
      </c>
      <c r="N80" s="37" t="str">
        <f>IF($D80="PHBW",'TYBCOM C'!N80/'TYBCOM C'!N$4,"")</f>
        <v/>
      </c>
      <c r="O80" s="37" t="str">
        <f>IF($D80="EM",'TYBCOM C'!O80/'TYBCOM C'!O$4,"")</f>
        <v/>
      </c>
      <c r="P80" s="13"/>
    </row>
    <row r="81" spans="1:16" ht="17.399999999999999">
      <c r="A81" s="28">
        <v>2675</v>
      </c>
      <c r="B81" s="29" t="s">
        <v>112</v>
      </c>
      <c r="C81" s="29" t="s">
        <v>18</v>
      </c>
      <c r="D81" s="29" t="s">
        <v>2</v>
      </c>
      <c r="E81" s="35">
        <f ca="1">'TYBCOM C'!E81/'TYBCOM C'!E$4</f>
        <v>0.47058823529411764</v>
      </c>
      <c r="F81" s="35">
        <f ca="1">'TYBCOM C'!F81/'TYBCOM C'!F$4</f>
        <v>0.52380952380952384</v>
      </c>
      <c r="G81" s="35">
        <f ca="1">'TYBCOM C'!G81/'TYBCOM C'!G$4</f>
        <v>0.45454545454545453</v>
      </c>
      <c r="H81" s="35">
        <f ca="1">'TYBCOM C'!H81/'TYBCOM C'!H$4</f>
        <v>0.75</v>
      </c>
      <c r="I81" s="35">
        <f ca="1">'TYBCOM C'!I81/'TYBCOM C'!I$4</f>
        <v>0.41666666666666669</v>
      </c>
      <c r="J81" s="36" t="str">
        <f>IF($C81="MR",'TYBCOM C'!J81/'TYBCOM C'!J$4,"")</f>
        <v/>
      </c>
      <c r="K81" s="37">
        <f ca="1">IF($C81="DIT",'TYBCOM C'!K81/'TYBCOM C'!K$4,"")</f>
        <v>0.36363636363636365</v>
      </c>
      <c r="L81" s="37">
        <f ca="1">IF($D81="CSA",'TYBCOM C'!L81/'TYBCOM C'!L$4,"")</f>
        <v>0.66666666666666663</v>
      </c>
      <c r="M81" s="37">
        <f ca="1">IF($D81="CSA",'TYBCOM C'!M81/'TYBCOM C'!M$4,"")</f>
        <v>0.5</v>
      </c>
      <c r="N81" s="37" t="str">
        <f>IF($D81="PHBW",'TYBCOM C'!N81/'TYBCOM C'!N$4,"")</f>
        <v/>
      </c>
      <c r="O81" s="37" t="str">
        <f>IF($D81="EM",'TYBCOM C'!O81/'TYBCOM C'!O$4,"")</f>
        <v/>
      </c>
      <c r="P81" s="13"/>
    </row>
    <row r="82" spans="1:16" ht="17.399999999999999">
      <c r="A82" s="28">
        <v>2676</v>
      </c>
      <c r="B82" s="29" t="s">
        <v>113</v>
      </c>
      <c r="C82" s="29" t="s">
        <v>17</v>
      </c>
      <c r="D82" s="29" t="s">
        <v>34</v>
      </c>
      <c r="E82" s="35">
        <f ca="1">'TYBCOM C'!E82/'TYBCOM C'!E$4</f>
        <v>0.23529411764705882</v>
      </c>
      <c r="F82" s="35">
        <f ca="1">'TYBCOM C'!F82/'TYBCOM C'!F$4</f>
        <v>0.33333333333333331</v>
      </c>
      <c r="G82" s="35">
        <f ca="1">'TYBCOM C'!G82/'TYBCOM C'!G$4</f>
        <v>0.63636363636363635</v>
      </c>
      <c r="H82" s="35">
        <f ca="1">'TYBCOM C'!H82/'TYBCOM C'!H$4</f>
        <v>0.66666666666666663</v>
      </c>
      <c r="I82" s="35">
        <f ca="1">'TYBCOM C'!I82/'TYBCOM C'!I$4</f>
        <v>0.33333333333333331</v>
      </c>
      <c r="J82" s="36">
        <f ca="1">IF($C82="MR",'TYBCOM C'!J82/'TYBCOM C'!J$4,"")</f>
        <v>0.54545454545454541</v>
      </c>
      <c r="K82" s="37" t="str">
        <f>IF($C82="DIT",'TYBCOM C'!K82/'TYBCOM C'!K$4,"")</f>
        <v/>
      </c>
      <c r="L82" s="37" t="str">
        <f>IF($D82="CSA",'TYBCOM C'!L82/'TYBCOM C'!L$4,"")</f>
        <v/>
      </c>
      <c r="M82" s="37" t="str">
        <f>IF($D82="CSA",'TYBCOM C'!M82/'TYBCOM C'!M$4,"")</f>
        <v/>
      </c>
      <c r="N82" s="37">
        <f ca="1">IF($D82="PHBW",'TYBCOM C'!N82/'TYBCOM C'!N$4,"")</f>
        <v>0.58333333333333337</v>
      </c>
      <c r="O82" s="37" t="str">
        <f>IF($D82="EM",'TYBCOM C'!O82/'TYBCOM C'!O$4,"")</f>
        <v/>
      </c>
      <c r="P82" s="13"/>
    </row>
    <row r="83" spans="1:16" ht="17.399999999999999">
      <c r="A83" s="28">
        <v>2677</v>
      </c>
      <c r="B83" s="29" t="s">
        <v>114</v>
      </c>
      <c r="C83" s="29" t="s">
        <v>18</v>
      </c>
      <c r="D83" s="29" t="s">
        <v>34</v>
      </c>
      <c r="E83" s="35">
        <f ca="1">'TYBCOM C'!E83/'TYBCOM C'!E$4</f>
        <v>5.8823529411764705E-2</v>
      </c>
      <c r="F83" s="35">
        <f ca="1">'TYBCOM C'!F83/'TYBCOM C'!F$4</f>
        <v>0.14285714285714285</v>
      </c>
      <c r="G83" s="35">
        <f ca="1">'TYBCOM C'!G83/'TYBCOM C'!G$4</f>
        <v>0.18181818181818182</v>
      </c>
      <c r="H83" s="35">
        <f ca="1">'TYBCOM C'!H83/'TYBCOM C'!H$4</f>
        <v>0.5</v>
      </c>
      <c r="I83" s="35">
        <f ca="1">'TYBCOM C'!I83/'TYBCOM C'!I$4</f>
        <v>8.3333333333333329E-2</v>
      </c>
      <c r="J83" s="36" t="str">
        <f>IF($C83="MR",'TYBCOM C'!J83/'TYBCOM C'!J$4,"")</f>
        <v/>
      </c>
      <c r="K83" s="37">
        <f ca="1">IF($C83="DIT",'TYBCOM C'!K83/'TYBCOM C'!K$4,"")</f>
        <v>0</v>
      </c>
      <c r="L83" s="37" t="str">
        <f>IF($D83="CSA",'TYBCOM C'!L83/'TYBCOM C'!L$4,"")</f>
        <v/>
      </c>
      <c r="M83" s="37" t="str">
        <f>IF($D83="CSA",'TYBCOM C'!M83/'TYBCOM C'!M$4,"")</f>
        <v/>
      </c>
      <c r="N83" s="37">
        <f ca="1">IF($D83="PHBW",'TYBCOM C'!N83/'TYBCOM C'!N$4,"")</f>
        <v>0.25</v>
      </c>
      <c r="O83" s="37" t="str">
        <f>IF($D83="EM",'TYBCOM C'!O83/'TYBCOM C'!O$4,"")</f>
        <v/>
      </c>
      <c r="P83" s="13"/>
    </row>
    <row r="84" spans="1:16" ht="17.399999999999999">
      <c r="A84" s="28">
        <v>2678</v>
      </c>
      <c r="B84" s="29" t="s">
        <v>115</v>
      </c>
      <c r="C84" s="29" t="s">
        <v>17</v>
      </c>
      <c r="D84" s="29" t="s">
        <v>43</v>
      </c>
      <c r="E84" s="35">
        <f ca="1">'TYBCOM C'!E84/'TYBCOM C'!E$4</f>
        <v>0.35294117647058826</v>
      </c>
      <c r="F84" s="35">
        <f ca="1">'TYBCOM C'!F84/'TYBCOM C'!F$4</f>
        <v>0.42857142857142855</v>
      </c>
      <c r="G84" s="35">
        <f ca="1">'TYBCOM C'!G84/'TYBCOM C'!G$4</f>
        <v>0.36363636363636365</v>
      </c>
      <c r="H84" s="35">
        <f ca="1">'TYBCOM C'!H84/'TYBCOM C'!H$4</f>
        <v>0.66666666666666663</v>
      </c>
      <c r="I84" s="35">
        <f ca="1">'TYBCOM C'!I84/'TYBCOM C'!I$4</f>
        <v>0.25</v>
      </c>
      <c r="J84" s="36">
        <f ca="1">IF($C84="MR",'TYBCOM C'!J84/'TYBCOM C'!J$4,"")</f>
        <v>0.27272727272727271</v>
      </c>
      <c r="K84" s="37" t="str">
        <f>IF($C84="DIT",'TYBCOM C'!K84/'TYBCOM C'!K$4,"")</f>
        <v/>
      </c>
      <c r="L84" s="37" t="str">
        <f>IF($D84="CSA",'TYBCOM C'!L84/'TYBCOM C'!L$4,"")</f>
        <v/>
      </c>
      <c r="M84" s="37" t="str">
        <f>IF($D84="CSA",'TYBCOM C'!M84/'TYBCOM C'!M$4,"")</f>
        <v/>
      </c>
      <c r="N84" s="37" t="str">
        <f>IF($D84="PHBW",'TYBCOM C'!N84/'TYBCOM C'!N$4,"")</f>
        <v/>
      </c>
      <c r="O84" s="37">
        <f ca="1">IF($D84="EM",'TYBCOM C'!O84/'TYBCOM C'!O$4,"")</f>
        <v>0.4375</v>
      </c>
      <c r="P84" s="13"/>
    </row>
    <row r="85" spans="1:16" ht="17.399999999999999">
      <c r="A85" s="28">
        <v>2679</v>
      </c>
      <c r="B85" s="29" t="s">
        <v>116</v>
      </c>
      <c r="C85" s="29" t="s">
        <v>17</v>
      </c>
      <c r="D85" s="38" t="s">
        <v>43</v>
      </c>
      <c r="E85" s="35">
        <f ca="1">'TYBCOM C'!E85/'TYBCOM C'!E$4</f>
        <v>0.41176470588235292</v>
      </c>
      <c r="F85" s="35">
        <f ca="1">'TYBCOM C'!F85/'TYBCOM C'!F$4</f>
        <v>0.19047619047619047</v>
      </c>
      <c r="G85" s="35">
        <f ca="1">'TYBCOM C'!G85/'TYBCOM C'!G$4</f>
        <v>0.36363636363636365</v>
      </c>
      <c r="H85" s="35">
        <f ca="1">'TYBCOM C'!H85/'TYBCOM C'!H$4</f>
        <v>0.41666666666666669</v>
      </c>
      <c r="I85" s="35">
        <f ca="1">'TYBCOM C'!I85/'TYBCOM C'!I$4</f>
        <v>0.25</v>
      </c>
      <c r="J85" s="36">
        <f ca="1">IF($C85="MR",'TYBCOM C'!J85/'TYBCOM C'!J$4,"")</f>
        <v>0.36363636363636365</v>
      </c>
      <c r="K85" s="37" t="str">
        <f>IF($C85="DIT",'TYBCOM C'!K85/'TYBCOM C'!K$4,"")</f>
        <v/>
      </c>
      <c r="L85" s="37" t="str">
        <f>IF($D85="CSA",'TYBCOM C'!L85/'TYBCOM C'!L$4,"")</f>
        <v/>
      </c>
      <c r="M85" s="37" t="str">
        <f>IF($D85="CSA",'TYBCOM C'!M85/'TYBCOM C'!M$4,"")</f>
        <v/>
      </c>
      <c r="N85" s="37" t="str">
        <f>IF($D85="PHBW",'TYBCOM C'!N85/'TYBCOM C'!N$4,"")</f>
        <v/>
      </c>
      <c r="O85" s="37">
        <f ca="1">IF($D85="EM",'TYBCOM C'!O85/'TYBCOM C'!O$4,"")</f>
        <v>0.125</v>
      </c>
      <c r="P85" s="13"/>
    </row>
    <row r="86" spans="1:16" ht="17.399999999999999">
      <c r="A86" s="28">
        <v>2680</v>
      </c>
      <c r="B86" s="29" t="s">
        <v>117</v>
      </c>
      <c r="C86" s="29" t="s">
        <v>17</v>
      </c>
      <c r="D86" s="29" t="s">
        <v>43</v>
      </c>
      <c r="E86" s="35">
        <f ca="1">'TYBCOM C'!E86/'TYBCOM C'!E$4</f>
        <v>0.76470588235294112</v>
      </c>
      <c r="F86" s="35">
        <f ca="1">'TYBCOM C'!F86/'TYBCOM C'!F$4</f>
        <v>0.5714285714285714</v>
      </c>
      <c r="G86" s="35">
        <f ca="1">'TYBCOM C'!G86/'TYBCOM C'!G$4</f>
        <v>1</v>
      </c>
      <c r="H86" s="35">
        <f ca="1">'TYBCOM C'!H86/'TYBCOM C'!H$4</f>
        <v>0.66666666666666663</v>
      </c>
      <c r="I86" s="35">
        <f ca="1">'TYBCOM C'!I86/'TYBCOM C'!I$4</f>
        <v>0.5</v>
      </c>
      <c r="J86" s="36">
        <f ca="1">IF($C86="MR",'TYBCOM C'!J86/'TYBCOM C'!J$4,"")</f>
        <v>0.72727272727272729</v>
      </c>
      <c r="K86" s="37" t="str">
        <f>IF($C86="DIT",'TYBCOM C'!K86/'TYBCOM C'!K$4,"")</f>
        <v/>
      </c>
      <c r="L86" s="37" t="str">
        <f>IF($D86="CSA",'TYBCOM C'!L86/'TYBCOM C'!L$4,"")</f>
        <v/>
      </c>
      <c r="M86" s="37" t="str">
        <f>IF($D86="CSA",'TYBCOM C'!M86/'TYBCOM C'!M$4,"")</f>
        <v/>
      </c>
      <c r="N86" s="37" t="str">
        <f>IF($D86="PHBW",'TYBCOM C'!N86/'TYBCOM C'!N$4,"")</f>
        <v/>
      </c>
      <c r="O86" s="37">
        <f ca="1">IF($D86="EM",'TYBCOM C'!O86/'TYBCOM C'!O$4,"")</f>
        <v>0.4375</v>
      </c>
      <c r="P86" s="13"/>
    </row>
    <row r="87" spans="1:16" ht="17.399999999999999">
      <c r="A87" s="28">
        <v>2681</v>
      </c>
      <c r="B87" s="29" t="s">
        <v>118</v>
      </c>
      <c r="C87" s="29" t="s">
        <v>17</v>
      </c>
      <c r="D87" s="29" t="s">
        <v>34</v>
      </c>
      <c r="E87" s="35">
        <f ca="1">'TYBCOM C'!E87/'TYBCOM C'!E$4</f>
        <v>0.94117647058823528</v>
      </c>
      <c r="F87" s="35">
        <f ca="1">'TYBCOM C'!F87/'TYBCOM C'!F$4</f>
        <v>1</v>
      </c>
      <c r="G87" s="35">
        <f ca="1">'TYBCOM C'!G87/'TYBCOM C'!G$4</f>
        <v>0.90909090909090906</v>
      </c>
      <c r="H87" s="35">
        <f ca="1">'TYBCOM C'!H87/'TYBCOM C'!H$4</f>
        <v>1</v>
      </c>
      <c r="I87" s="35">
        <f ca="1">'TYBCOM C'!I87/'TYBCOM C'!I$4</f>
        <v>0.91666666666666663</v>
      </c>
      <c r="J87" s="36">
        <f ca="1">IF($C87="MR",'TYBCOM C'!J87/'TYBCOM C'!J$4,"")</f>
        <v>1</v>
      </c>
      <c r="K87" s="37" t="str">
        <f>IF($C87="DIT",'TYBCOM C'!K87/'TYBCOM C'!K$4,"")</f>
        <v/>
      </c>
      <c r="L87" s="37" t="str">
        <f>IF($D87="CSA",'TYBCOM C'!L87/'TYBCOM C'!L$4,"")</f>
        <v/>
      </c>
      <c r="M87" s="37" t="str">
        <f>IF($D87="CSA",'TYBCOM C'!M87/'TYBCOM C'!M$4,"")</f>
        <v/>
      </c>
      <c r="N87" s="37">
        <f ca="1">IF($D87="PHBW",'TYBCOM C'!N87/'TYBCOM C'!N$4,"")</f>
        <v>1</v>
      </c>
      <c r="O87" s="37" t="str">
        <f>IF($D87="EM",'TYBCOM C'!O87/'TYBCOM C'!O$4,"")</f>
        <v/>
      </c>
      <c r="P87" s="13"/>
    </row>
    <row r="88" spans="1:16" ht="17.399999999999999">
      <c r="A88" s="28">
        <v>2682</v>
      </c>
      <c r="B88" s="29" t="s">
        <v>119</v>
      </c>
      <c r="C88" s="29" t="s">
        <v>17</v>
      </c>
      <c r="D88" s="29" t="s">
        <v>2</v>
      </c>
      <c r="E88" s="35">
        <f ca="1">'TYBCOM C'!E88/'TYBCOM C'!E$4</f>
        <v>0.76470588235294112</v>
      </c>
      <c r="F88" s="35">
        <f ca="1">'TYBCOM C'!F88/'TYBCOM C'!F$4</f>
        <v>0.95238095238095233</v>
      </c>
      <c r="G88" s="35">
        <f ca="1">'TYBCOM C'!G88/'TYBCOM C'!G$4</f>
        <v>0.81818181818181823</v>
      </c>
      <c r="H88" s="35">
        <f ca="1">'TYBCOM C'!H88/'TYBCOM C'!H$4</f>
        <v>0.91666666666666663</v>
      </c>
      <c r="I88" s="35">
        <f ca="1">'TYBCOM C'!I88/'TYBCOM C'!I$4</f>
        <v>0.75</v>
      </c>
      <c r="J88" s="36">
        <f ca="1">IF($C88="MR",'TYBCOM C'!J88/'TYBCOM C'!J$4,"")</f>
        <v>1</v>
      </c>
      <c r="K88" s="37" t="str">
        <f>IF($C88="DIT",'TYBCOM C'!K88/'TYBCOM C'!K$4,"")</f>
        <v/>
      </c>
      <c r="L88" s="37">
        <f ca="1">IF($D88="CSA",'TYBCOM C'!L88/'TYBCOM C'!L$4,"")</f>
        <v>1</v>
      </c>
      <c r="M88" s="37">
        <f ca="1">IF($D88="CSA",'TYBCOM C'!M88/'TYBCOM C'!M$4,"")</f>
        <v>1</v>
      </c>
      <c r="N88" s="37" t="str">
        <f>IF($D88="PHBW",'TYBCOM C'!N88/'TYBCOM C'!N$4,"")</f>
        <v/>
      </c>
      <c r="O88" s="37" t="str">
        <f>IF($D88="EM",'TYBCOM C'!O88/'TYBCOM C'!O$4,"")</f>
        <v/>
      </c>
      <c r="P88" s="13"/>
    </row>
    <row r="89" spans="1:16" ht="17.399999999999999">
      <c r="A89" s="28">
        <v>2683</v>
      </c>
      <c r="B89" s="29" t="s">
        <v>120</v>
      </c>
      <c r="C89" s="29" t="s">
        <v>17</v>
      </c>
      <c r="D89" s="29" t="s">
        <v>43</v>
      </c>
      <c r="E89" s="35">
        <f ca="1">'TYBCOM C'!E89/'TYBCOM C'!E$4</f>
        <v>0.11764705882352941</v>
      </c>
      <c r="F89" s="35">
        <f ca="1">'TYBCOM C'!F89/'TYBCOM C'!F$4</f>
        <v>4.7619047619047616E-2</v>
      </c>
      <c r="G89" s="35">
        <f ca="1">'TYBCOM C'!G89/'TYBCOM C'!G$4</f>
        <v>0.18181818181818182</v>
      </c>
      <c r="H89" s="35">
        <f ca="1">'TYBCOM C'!H89/'TYBCOM C'!H$4</f>
        <v>0.33333333333333331</v>
      </c>
      <c r="I89" s="35">
        <f ca="1">'TYBCOM C'!I89/'TYBCOM C'!I$4</f>
        <v>0.16666666666666666</v>
      </c>
      <c r="J89" s="36">
        <f ca="1">IF($C89="MR",'TYBCOM C'!J89/'TYBCOM C'!J$4,"")</f>
        <v>0.45454545454545453</v>
      </c>
      <c r="K89" s="37" t="str">
        <f>IF($C89="DIT",'TYBCOM C'!K89/'TYBCOM C'!K$4,"")</f>
        <v/>
      </c>
      <c r="L89" s="37" t="str">
        <f>IF($D89="CSA",'TYBCOM C'!L89/'TYBCOM C'!L$4,"")</f>
        <v/>
      </c>
      <c r="M89" s="37" t="str">
        <f>IF($D89="CSA",'TYBCOM C'!M89/'TYBCOM C'!M$4,"")</f>
        <v/>
      </c>
      <c r="N89" s="37" t="str">
        <f>IF($D89="PHBW",'TYBCOM C'!N89/'TYBCOM C'!N$4,"")</f>
        <v/>
      </c>
      <c r="O89" s="37">
        <f ca="1">IF($D89="EM",'TYBCOM C'!O89/'TYBCOM C'!O$4,"")</f>
        <v>0.25</v>
      </c>
      <c r="P89" s="13"/>
    </row>
    <row r="90" spans="1:16" ht="17.399999999999999">
      <c r="A90" s="28">
        <v>2684</v>
      </c>
      <c r="B90" s="29" t="s">
        <v>121</v>
      </c>
      <c r="C90" s="29" t="s">
        <v>17</v>
      </c>
      <c r="D90" s="29" t="s">
        <v>2</v>
      </c>
      <c r="E90" s="35">
        <f ca="1">'TYBCOM C'!E90/'TYBCOM C'!E$4</f>
        <v>0.11764705882352941</v>
      </c>
      <c r="F90" s="35">
        <f ca="1">'TYBCOM C'!F90/'TYBCOM C'!F$4</f>
        <v>0.19047619047619047</v>
      </c>
      <c r="G90" s="35">
        <f ca="1">'TYBCOM C'!G90/'TYBCOM C'!G$4</f>
        <v>0.18181818181818182</v>
      </c>
      <c r="H90" s="35">
        <f ca="1">'TYBCOM C'!H90/'TYBCOM C'!H$4</f>
        <v>0.58333333333333337</v>
      </c>
      <c r="I90" s="35">
        <f ca="1">'TYBCOM C'!I90/'TYBCOM C'!I$4</f>
        <v>0.33333333333333331</v>
      </c>
      <c r="J90" s="36">
        <f ca="1">IF($C90="MR",'TYBCOM C'!J90/'TYBCOM C'!J$4,"")</f>
        <v>9.0909090909090912E-2</v>
      </c>
      <c r="K90" s="37" t="str">
        <f>IF($C90="DIT",'TYBCOM C'!K90/'TYBCOM C'!K$4,"")</f>
        <v/>
      </c>
      <c r="L90" s="37">
        <f ca="1">IF($D90="CSA",'TYBCOM C'!L90/'TYBCOM C'!L$4,"")</f>
        <v>0.55555555555555558</v>
      </c>
      <c r="M90" s="37">
        <f ca="1">IF($D90="CSA",'TYBCOM C'!M90/'TYBCOM C'!M$4,"")</f>
        <v>0.25</v>
      </c>
      <c r="N90" s="37" t="str">
        <f>IF($D90="PHBW",'TYBCOM C'!N90/'TYBCOM C'!N$4,"")</f>
        <v/>
      </c>
      <c r="O90" s="37" t="str">
        <f>IF($D90="EM",'TYBCOM C'!O90/'TYBCOM C'!O$4,"")</f>
        <v/>
      </c>
      <c r="P90" s="13"/>
    </row>
    <row r="91" spans="1:16" ht="17.399999999999999">
      <c r="A91" s="28">
        <v>2685</v>
      </c>
      <c r="B91" s="29" t="s">
        <v>122</v>
      </c>
      <c r="C91" s="29" t="s">
        <v>17</v>
      </c>
      <c r="D91" s="29" t="s">
        <v>43</v>
      </c>
      <c r="E91" s="35">
        <f ca="1">'TYBCOM C'!E91/'TYBCOM C'!E$4</f>
        <v>0.17647058823529413</v>
      </c>
      <c r="F91" s="35">
        <f ca="1">'TYBCOM C'!F91/'TYBCOM C'!F$4</f>
        <v>0.23809523809523808</v>
      </c>
      <c r="G91" s="35">
        <f ca="1">'TYBCOM C'!G91/'TYBCOM C'!G$4</f>
        <v>9.0909090909090912E-2</v>
      </c>
      <c r="H91" s="35">
        <f ca="1">'TYBCOM C'!H91/'TYBCOM C'!H$4</f>
        <v>0.5</v>
      </c>
      <c r="I91" s="35">
        <f ca="1">'TYBCOM C'!I91/'TYBCOM C'!I$4</f>
        <v>0.33333333333333331</v>
      </c>
      <c r="J91" s="36">
        <f ca="1">IF($C91="MR",'TYBCOM C'!J91/'TYBCOM C'!J$4,"")</f>
        <v>0.36363636363636365</v>
      </c>
      <c r="K91" s="37" t="str">
        <f>IF($C91="DIT",'TYBCOM C'!K91/'TYBCOM C'!K$4,"")</f>
        <v/>
      </c>
      <c r="L91" s="37" t="str">
        <f>IF($D91="CSA",'TYBCOM C'!L91/'TYBCOM C'!L$4,"")</f>
        <v/>
      </c>
      <c r="M91" s="37" t="str">
        <f>IF($D91="CSA",'TYBCOM C'!M91/'TYBCOM C'!M$4,"")</f>
        <v/>
      </c>
      <c r="N91" s="37" t="str">
        <f>IF($D91="PHBW",'TYBCOM C'!N91/'TYBCOM C'!N$4,"")</f>
        <v/>
      </c>
      <c r="O91" s="37">
        <f ca="1">IF($D91="EM",'TYBCOM C'!O91/'TYBCOM C'!O$4,"")</f>
        <v>0.375</v>
      </c>
      <c r="P91" s="13"/>
    </row>
    <row r="92" spans="1:16" ht="17.399999999999999">
      <c r="A92" s="28">
        <v>2686</v>
      </c>
      <c r="B92" s="29" t="s">
        <v>123</v>
      </c>
      <c r="C92" s="29" t="s">
        <v>17</v>
      </c>
      <c r="D92" s="29" t="s">
        <v>34</v>
      </c>
      <c r="E92" s="35">
        <f ca="1">'TYBCOM C'!E92/'TYBCOM C'!E$4</f>
        <v>0.23529411764705882</v>
      </c>
      <c r="F92" s="35">
        <f ca="1">'TYBCOM C'!F92/'TYBCOM C'!F$4</f>
        <v>0.19047619047619047</v>
      </c>
      <c r="G92" s="35">
        <f ca="1">'TYBCOM C'!G92/'TYBCOM C'!G$4</f>
        <v>0.27272727272727271</v>
      </c>
      <c r="H92" s="35">
        <f ca="1">'TYBCOM C'!H92/'TYBCOM C'!H$4</f>
        <v>0.58333333333333337</v>
      </c>
      <c r="I92" s="35">
        <f ca="1">'TYBCOM C'!I92/'TYBCOM C'!I$4</f>
        <v>0</v>
      </c>
      <c r="J92" s="36">
        <f ca="1">IF($C92="MR",'TYBCOM C'!J92/'TYBCOM C'!J$4,"")</f>
        <v>0.18181818181818182</v>
      </c>
      <c r="K92" s="37" t="str">
        <f>IF($C92="DIT",'TYBCOM C'!K92/'TYBCOM C'!K$4,"")</f>
        <v/>
      </c>
      <c r="L92" s="37" t="str">
        <f>IF($D92="CSA",'TYBCOM C'!L92/'TYBCOM C'!L$4,"")</f>
        <v/>
      </c>
      <c r="M92" s="37" t="str">
        <f>IF($D92="CSA",'TYBCOM C'!M92/'TYBCOM C'!M$4,"")</f>
        <v/>
      </c>
      <c r="N92" s="37">
        <f ca="1">IF($D92="PHBW",'TYBCOM C'!N92/'TYBCOM C'!N$4,"")</f>
        <v>0.33333333333333331</v>
      </c>
      <c r="O92" s="37" t="str">
        <f>IF($D92="EM",'TYBCOM C'!O92/'TYBCOM C'!O$4,"")</f>
        <v/>
      </c>
      <c r="P92" s="13"/>
    </row>
    <row r="93" spans="1:16" ht="17.399999999999999">
      <c r="A93" s="28">
        <v>2687</v>
      </c>
      <c r="B93" s="29" t="s">
        <v>124</v>
      </c>
      <c r="C93" s="29" t="s">
        <v>18</v>
      </c>
      <c r="D93" s="29" t="s">
        <v>2</v>
      </c>
      <c r="E93" s="35">
        <f ca="1">'TYBCOM C'!E93/'TYBCOM C'!E$4</f>
        <v>0.11764705882352941</v>
      </c>
      <c r="F93" s="35">
        <f ca="1">'TYBCOM C'!F93/'TYBCOM C'!F$4</f>
        <v>0</v>
      </c>
      <c r="G93" s="35">
        <f ca="1">'TYBCOM C'!G93/'TYBCOM C'!G$4</f>
        <v>0.27272727272727271</v>
      </c>
      <c r="H93" s="35">
        <f ca="1">'TYBCOM C'!H93/'TYBCOM C'!H$4</f>
        <v>0.25</v>
      </c>
      <c r="I93" s="35">
        <f ca="1">'TYBCOM C'!I93/'TYBCOM C'!I$4</f>
        <v>0.25</v>
      </c>
      <c r="J93" s="36" t="str">
        <f>IF($C93="MR",'TYBCOM C'!J93/'TYBCOM C'!J$4,"")</f>
        <v/>
      </c>
      <c r="K93" s="37">
        <f ca="1">IF($C93="DIT",'TYBCOM C'!K93/'TYBCOM C'!K$4,"")</f>
        <v>0.18181818181818182</v>
      </c>
      <c r="L93" s="37">
        <f ca="1">IF($D93="CSA",'TYBCOM C'!L93/'TYBCOM C'!L$4,"")</f>
        <v>5.5555555555555552E-2</v>
      </c>
      <c r="M93" s="37">
        <f ca="1">IF($D93="CSA",'TYBCOM C'!M93/'TYBCOM C'!M$4,"")</f>
        <v>0</v>
      </c>
      <c r="N93" s="37" t="str">
        <f>IF($D93="PHBW",'TYBCOM C'!N93/'TYBCOM C'!N$4,"")</f>
        <v/>
      </c>
      <c r="O93" s="37" t="str">
        <f>IF($D93="EM",'TYBCOM C'!O93/'TYBCOM C'!O$4,"")</f>
        <v/>
      </c>
      <c r="P93" s="13"/>
    </row>
    <row r="94" spans="1:16" ht="17.399999999999999">
      <c r="A94" s="28">
        <v>2688</v>
      </c>
      <c r="B94" s="29" t="s">
        <v>125</v>
      </c>
      <c r="C94" s="29" t="s">
        <v>17</v>
      </c>
      <c r="D94" s="29" t="s">
        <v>2</v>
      </c>
      <c r="E94" s="35">
        <f ca="1">'TYBCOM C'!E94/'TYBCOM C'!E$4</f>
        <v>0.29411764705882354</v>
      </c>
      <c r="F94" s="35">
        <f ca="1">'TYBCOM C'!F94/'TYBCOM C'!F$4</f>
        <v>0.2857142857142857</v>
      </c>
      <c r="G94" s="35">
        <f ca="1">'TYBCOM C'!G94/'TYBCOM C'!G$4</f>
        <v>0.27272727272727271</v>
      </c>
      <c r="H94" s="35">
        <f ca="1">'TYBCOM C'!H94/'TYBCOM C'!H$4</f>
        <v>0.66666666666666663</v>
      </c>
      <c r="I94" s="35">
        <f ca="1">'TYBCOM C'!I94/'TYBCOM C'!I$4</f>
        <v>0.25</v>
      </c>
      <c r="J94" s="36">
        <f ca="1">IF($C94="MR",'TYBCOM C'!J94/'TYBCOM C'!J$4,"")</f>
        <v>0.27272727272727271</v>
      </c>
      <c r="K94" s="37" t="str">
        <f>IF($C94="DIT",'TYBCOM C'!K94/'TYBCOM C'!K$4,"")</f>
        <v/>
      </c>
      <c r="L94" s="37">
        <f ca="1">IF($D94="CSA",'TYBCOM C'!L94/'TYBCOM C'!L$4,"")</f>
        <v>0.5</v>
      </c>
      <c r="M94" s="37">
        <f ca="1">IF($D94="CSA",'TYBCOM C'!M94/'TYBCOM C'!M$4,"")</f>
        <v>0.75</v>
      </c>
      <c r="N94" s="37" t="str">
        <f>IF($D94="PHBW",'TYBCOM C'!N94/'TYBCOM C'!N$4,"")</f>
        <v/>
      </c>
      <c r="O94" s="37" t="str">
        <f>IF($D94="EM",'TYBCOM C'!O94/'TYBCOM C'!O$4,"")</f>
        <v/>
      </c>
      <c r="P94" s="13"/>
    </row>
    <row r="95" spans="1:16" ht="17.399999999999999">
      <c r="A95" s="28">
        <v>2689</v>
      </c>
      <c r="B95" s="29" t="s">
        <v>126</v>
      </c>
      <c r="C95" s="29" t="s">
        <v>17</v>
      </c>
      <c r="D95" s="29" t="s">
        <v>34</v>
      </c>
      <c r="E95" s="35">
        <f ca="1">'TYBCOM C'!E95/'TYBCOM C'!E$4</f>
        <v>0.58823529411764708</v>
      </c>
      <c r="F95" s="35">
        <f ca="1">'TYBCOM C'!F95/'TYBCOM C'!F$4</f>
        <v>0.5714285714285714</v>
      </c>
      <c r="G95" s="35">
        <f ca="1">'TYBCOM C'!G95/'TYBCOM C'!G$4</f>
        <v>0.72727272727272729</v>
      </c>
      <c r="H95" s="35">
        <f ca="1">'TYBCOM C'!H95/'TYBCOM C'!H$4</f>
        <v>0.75</v>
      </c>
      <c r="I95" s="35">
        <f ca="1">'TYBCOM C'!I95/'TYBCOM C'!I$4</f>
        <v>0.58333333333333337</v>
      </c>
      <c r="J95" s="36">
        <f ca="1">IF($C95="MR",'TYBCOM C'!J95/'TYBCOM C'!J$4,"")</f>
        <v>0.63636363636363635</v>
      </c>
      <c r="K95" s="37" t="str">
        <f>IF($C95="DIT",'TYBCOM C'!K95/'TYBCOM C'!K$4,"")</f>
        <v/>
      </c>
      <c r="L95" s="37" t="str">
        <f>IF($D95="CSA",'TYBCOM C'!L95/'TYBCOM C'!L$4,"")</f>
        <v/>
      </c>
      <c r="M95" s="37" t="str">
        <f>IF($D95="CSA",'TYBCOM C'!M95/'TYBCOM C'!M$4,"")</f>
        <v/>
      </c>
      <c r="N95" s="37">
        <f ca="1">IF($D95="PHBW",'TYBCOM C'!N95/'TYBCOM C'!N$4,"")</f>
        <v>0.66666666666666663</v>
      </c>
      <c r="O95" s="37" t="str">
        <f>IF($D95="EM",'TYBCOM C'!O95/'TYBCOM C'!O$4,"")</f>
        <v/>
      </c>
      <c r="P95" s="13"/>
    </row>
    <row r="96" spans="1:16" ht="17.399999999999999">
      <c r="A96" s="28">
        <v>2690</v>
      </c>
      <c r="B96" s="29" t="s">
        <v>127</v>
      </c>
      <c r="C96" s="29" t="s">
        <v>17</v>
      </c>
      <c r="D96" s="29" t="s">
        <v>43</v>
      </c>
      <c r="E96" s="35">
        <f ca="1">'TYBCOM C'!E96/'TYBCOM C'!E$4</f>
        <v>0.6470588235294118</v>
      </c>
      <c r="F96" s="35">
        <f ca="1">'TYBCOM C'!F96/'TYBCOM C'!F$4</f>
        <v>0.42857142857142855</v>
      </c>
      <c r="G96" s="35">
        <f ca="1">'TYBCOM C'!G96/'TYBCOM C'!G$4</f>
        <v>0.54545454545454541</v>
      </c>
      <c r="H96" s="35">
        <f ca="1">'TYBCOM C'!H96/'TYBCOM C'!H$4</f>
        <v>0.83333333333333337</v>
      </c>
      <c r="I96" s="35">
        <f ca="1">'TYBCOM C'!I96/'TYBCOM C'!I$4</f>
        <v>0.41666666666666669</v>
      </c>
      <c r="J96" s="36">
        <f ca="1">IF($C96="MR",'TYBCOM C'!J96/'TYBCOM C'!J$4,"")</f>
        <v>0.54545454545454541</v>
      </c>
      <c r="K96" s="37" t="str">
        <f>IF($C96="DIT",'TYBCOM C'!K96/'TYBCOM C'!K$4,"")</f>
        <v/>
      </c>
      <c r="L96" s="37" t="str">
        <f>IF($D96="CSA",'TYBCOM C'!L96/'TYBCOM C'!L$4,"")</f>
        <v/>
      </c>
      <c r="M96" s="37" t="str">
        <f>IF($D96="CSA",'TYBCOM C'!M96/'TYBCOM C'!M$4,"")</f>
        <v/>
      </c>
      <c r="N96" s="37" t="str">
        <f>IF($D96="PHBW",'TYBCOM C'!N96/'TYBCOM C'!N$4,"")</f>
        <v/>
      </c>
      <c r="O96" s="37">
        <f ca="1">IF($D96="EM",'TYBCOM C'!O96/'TYBCOM C'!O$4,"")</f>
        <v>0.4375</v>
      </c>
      <c r="P96" s="13"/>
    </row>
    <row r="97" spans="1:16" ht="17.399999999999999">
      <c r="A97" s="28">
        <v>2691</v>
      </c>
      <c r="B97" s="29" t="s">
        <v>128</v>
      </c>
      <c r="C97" s="29" t="s">
        <v>18</v>
      </c>
      <c r="D97" s="29" t="s">
        <v>2</v>
      </c>
      <c r="E97" s="35">
        <f ca="1">'TYBCOM C'!E97/'TYBCOM C'!E$4</f>
        <v>0.52941176470588236</v>
      </c>
      <c r="F97" s="35">
        <f ca="1">'TYBCOM C'!F97/'TYBCOM C'!F$4</f>
        <v>0.19047619047619047</v>
      </c>
      <c r="G97" s="35">
        <f ca="1">'TYBCOM C'!G97/'TYBCOM C'!G$4</f>
        <v>0.63636363636363635</v>
      </c>
      <c r="H97" s="35">
        <f ca="1">'TYBCOM C'!H97/'TYBCOM C'!H$4</f>
        <v>0.66666666666666663</v>
      </c>
      <c r="I97" s="35">
        <f ca="1">'TYBCOM C'!I97/'TYBCOM C'!I$4</f>
        <v>0.33333333333333331</v>
      </c>
      <c r="J97" s="36" t="str">
        <f>IF($C97="MR",'TYBCOM C'!J97/'TYBCOM C'!J$4,"")</f>
        <v/>
      </c>
      <c r="K97" s="37">
        <f ca="1">IF($C97="DIT",'TYBCOM C'!K97/'TYBCOM C'!K$4,"")</f>
        <v>0.54545454545454541</v>
      </c>
      <c r="L97" s="37">
        <f ca="1">IF($D97="CSA",'TYBCOM C'!L97/'TYBCOM C'!L$4,"")</f>
        <v>0.22222222222222221</v>
      </c>
      <c r="M97" s="37">
        <f ca="1">IF($D97="CSA",'TYBCOM C'!M97/'TYBCOM C'!M$4,"")</f>
        <v>0.25</v>
      </c>
      <c r="N97" s="37" t="str">
        <f>IF($D97="PHBW",'TYBCOM C'!N97/'TYBCOM C'!N$4,"")</f>
        <v/>
      </c>
      <c r="O97" s="37" t="str">
        <f>IF($D97="EM",'TYBCOM C'!O97/'TYBCOM C'!O$4,"")</f>
        <v/>
      </c>
      <c r="P97" s="13"/>
    </row>
    <row r="98" spans="1:16" ht="17.399999999999999">
      <c r="A98" s="28">
        <v>2692</v>
      </c>
      <c r="B98" s="29" t="s">
        <v>129</v>
      </c>
      <c r="C98" s="38" t="s">
        <v>18</v>
      </c>
      <c r="D98" s="38" t="s">
        <v>2</v>
      </c>
      <c r="E98" s="35">
        <f ca="1">'TYBCOM C'!E98/'TYBCOM C'!E$4</f>
        <v>0.70588235294117652</v>
      </c>
      <c r="F98" s="35">
        <f ca="1">'TYBCOM C'!F98/'TYBCOM C'!F$4</f>
        <v>0.61904761904761907</v>
      </c>
      <c r="G98" s="35">
        <f ca="1">'TYBCOM C'!G98/'TYBCOM C'!G$4</f>
        <v>0.81818181818181823</v>
      </c>
      <c r="H98" s="35">
        <f ca="1">'TYBCOM C'!H98/'TYBCOM C'!H$4</f>
        <v>0.58333333333333337</v>
      </c>
      <c r="I98" s="35">
        <f ca="1">'TYBCOM C'!I98/'TYBCOM C'!I$4</f>
        <v>0.41666666666666669</v>
      </c>
      <c r="J98" s="36" t="str">
        <f>IF($C98="MR",'TYBCOM C'!J98/'TYBCOM C'!J$4,"")</f>
        <v/>
      </c>
      <c r="K98" s="37">
        <f ca="1">IF($C98="DIT",'TYBCOM C'!K98/'TYBCOM C'!K$4,"")</f>
        <v>0.81818181818181823</v>
      </c>
      <c r="L98" s="37">
        <f ca="1">IF($D98="CSA",'TYBCOM C'!L98/'TYBCOM C'!L$4,"")</f>
        <v>0.3888888888888889</v>
      </c>
      <c r="M98" s="37">
        <f ca="1">IF($D98="CSA",'TYBCOM C'!M98/'TYBCOM C'!M$4,"")</f>
        <v>1</v>
      </c>
      <c r="N98" s="37" t="str">
        <f>IF($D98="PHBW",'TYBCOM C'!N98/'TYBCOM C'!N$4,"")</f>
        <v/>
      </c>
      <c r="O98" s="37" t="str">
        <f>IF($D98="EM",'TYBCOM C'!O98/'TYBCOM C'!O$4,"")</f>
        <v/>
      </c>
      <c r="P98" s="13"/>
    </row>
    <row r="99" spans="1:16" ht="17.399999999999999">
      <c r="A99" s="28">
        <v>2693</v>
      </c>
      <c r="B99" s="29" t="s">
        <v>130</v>
      </c>
      <c r="C99" s="29" t="s">
        <v>17</v>
      </c>
      <c r="D99" s="29" t="s">
        <v>43</v>
      </c>
      <c r="E99" s="35">
        <f ca="1">'TYBCOM C'!E99/'TYBCOM C'!E$4</f>
        <v>1</v>
      </c>
      <c r="F99" s="35">
        <f ca="1">'TYBCOM C'!F99/'TYBCOM C'!F$4</f>
        <v>0.8571428571428571</v>
      </c>
      <c r="G99" s="35">
        <f ca="1">'TYBCOM C'!G99/'TYBCOM C'!G$4</f>
        <v>1</v>
      </c>
      <c r="H99" s="35">
        <f ca="1">'TYBCOM C'!H99/'TYBCOM C'!H$4</f>
        <v>0.91666666666666663</v>
      </c>
      <c r="I99" s="35">
        <f ca="1">'TYBCOM C'!I99/'TYBCOM C'!I$4</f>
        <v>0.83333333333333337</v>
      </c>
      <c r="J99" s="36">
        <f ca="1">IF($C99="MR",'TYBCOM C'!J99/'TYBCOM C'!J$4,"")</f>
        <v>0.90909090909090906</v>
      </c>
      <c r="K99" s="37" t="str">
        <f>IF($C99="DIT",'TYBCOM C'!K99/'TYBCOM C'!K$4,"")</f>
        <v/>
      </c>
      <c r="L99" s="37" t="str">
        <f>IF($D99="CSA",'TYBCOM C'!L99/'TYBCOM C'!L$4,"")</f>
        <v/>
      </c>
      <c r="M99" s="37" t="str">
        <f>IF($D99="CSA",'TYBCOM C'!M99/'TYBCOM C'!M$4,"")</f>
        <v/>
      </c>
      <c r="N99" s="37" t="str">
        <f>IF($D99="PHBW",'TYBCOM C'!N99/'TYBCOM C'!N$4,"")</f>
        <v/>
      </c>
      <c r="O99" s="37">
        <f ca="1">IF($D99="EM",'TYBCOM C'!O99/'TYBCOM C'!O$4,"")</f>
        <v>0.5</v>
      </c>
      <c r="P99" s="13"/>
    </row>
    <row r="100" spans="1:16" ht="17.399999999999999">
      <c r="A100" s="28">
        <v>2694</v>
      </c>
      <c r="B100" s="29" t="s">
        <v>131</v>
      </c>
      <c r="C100" s="29" t="s">
        <v>17</v>
      </c>
      <c r="D100" s="29" t="s">
        <v>43</v>
      </c>
      <c r="E100" s="35">
        <f ca="1">'TYBCOM C'!E100/'TYBCOM C'!E$4</f>
        <v>0.82352941176470584</v>
      </c>
      <c r="F100" s="35">
        <f ca="1">'TYBCOM C'!F100/'TYBCOM C'!F$4</f>
        <v>0.80952380952380953</v>
      </c>
      <c r="G100" s="35">
        <f ca="1">'TYBCOM C'!G100/'TYBCOM C'!G$4</f>
        <v>0.72727272727272729</v>
      </c>
      <c r="H100" s="35">
        <f ca="1">'TYBCOM C'!H100/'TYBCOM C'!H$4</f>
        <v>1</v>
      </c>
      <c r="I100" s="35">
        <f ca="1">'TYBCOM C'!I100/'TYBCOM C'!I$4</f>
        <v>0.83333333333333337</v>
      </c>
      <c r="J100" s="36">
        <f ca="1">IF($C100="MR",'TYBCOM C'!J100/'TYBCOM C'!J$4,"")</f>
        <v>1</v>
      </c>
      <c r="K100" s="37" t="str">
        <f>IF($C100="DIT",'TYBCOM C'!K100/'TYBCOM C'!K$4,"")</f>
        <v/>
      </c>
      <c r="L100" s="37" t="str">
        <f>IF($D100="CSA",'TYBCOM C'!L100/'TYBCOM C'!L$4,"")</f>
        <v/>
      </c>
      <c r="M100" s="37" t="str">
        <f>IF($D100="CSA",'TYBCOM C'!M100/'TYBCOM C'!M$4,"")</f>
        <v/>
      </c>
      <c r="N100" s="37" t="str">
        <f>IF($D100="PHBW",'TYBCOM C'!N100/'TYBCOM C'!N$4,"")</f>
        <v/>
      </c>
      <c r="O100" s="37">
        <f ca="1">IF($D100="EM",'TYBCOM C'!O100/'TYBCOM C'!O$4,"")</f>
        <v>0.5625</v>
      </c>
      <c r="P100" s="13"/>
    </row>
    <row r="101" spans="1:16" ht="13.2">
      <c r="A101" s="61"/>
    </row>
    <row r="102" spans="1:16" ht="13.2">
      <c r="A102" s="62"/>
    </row>
    <row r="103" spans="1:16" ht="13.2">
      <c r="A103" s="62"/>
    </row>
    <row r="104" spans="1:16" ht="13.2">
      <c r="A104" s="62"/>
    </row>
    <row r="105" spans="1:16" ht="13.2">
      <c r="A105" s="62"/>
    </row>
    <row r="106" spans="1:16" ht="13.2">
      <c r="A106" s="62"/>
    </row>
    <row r="107" spans="1:16" ht="13.2">
      <c r="A107" s="62"/>
    </row>
    <row r="108" spans="1:16" ht="13.2">
      <c r="A108" s="62"/>
    </row>
    <row r="109" spans="1:16" ht="13.2">
      <c r="A109" s="62"/>
    </row>
    <row r="110" spans="1:16" ht="13.2">
      <c r="A110" s="62"/>
    </row>
    <row r="111" spans="1:16" ht="13.2">
      <c r="A111" s="62"/>
    </row>
    <row r="112" spans="1:16" ht="13.2">
      <c r="A112" s="62"/>
    </row>
    <row r="113" spans="1:1" ht="13.2">
      <c r="A113" s="62"/>
    </row>
    <row r="114" spans="1:1" ht="13.2">
      <c r="A114" s="62"/>
    </row>
    <row r="115" spans="1:1" ht="13.2">
      <c r="A115" s="62"/>
    </row>
    <row r="116" spans="1:1" ht="13.2">
      <c r="A116" s="62"/>
    </row>
    <row r="117" spans="1:1" ht="13.2">
      <c r="A117" s="62"/>
    </row>
    <row r="118" spans="1:1" ht="13.2">
      <c r="A118" s="62"/>
    </row>
    <row r="119" spans="1:1" ht="13.2">
      <c r="A119" s="62"/>
    </row>
    <row r="120" spans="1:1" ht="13.2">
      <c r="A120" s="62"/>
    </row>
    <row r="121" spans="1:1" ht="13.2">
      <c r="A121" s="62"/>
    </row>
    <row r="122" spans="1:1" ht="13.2">
      <c r="A122" s="62"/>
    </row>
    <row r="123" spans="1:1" ht="13.2">
      <c r="A123" s="62"/>
    </row>
    <row r="124" spans="1:1" ht="13.2">
      <c r="A124" s="62"/>
    </row>
    <row r="125" spans="1:1" ht="13.2">
      <c r="A125" s="62"/>
    </row>
    <row r="126" spans="1:1" ht="13.2">
      <c r="A126" s="62"/>
    </row>
    <row r="127" spans="1:1" ht="13.2">
      <c r="A127" s="62"/>
    </row>
    <row r="128" spans="1:1" ht="13.2">
      <c r="A128" s="62"/>
    </row>
    <row r="129" spans="1:1" ht="13.2">
      <c r="A129" s="62"/>
    </row>
    <row r="130" spans="1:1" ht="13.2">
      <c r="A130" s="62"/>
    </row>
    <row r="131" spans="1:1" ht="13.2">
      <c r="A131" s="62"/>
    </row>
    <row r="132" spans="1:1" ht="13.2">
      <c r="A132" s="62"/>
    </row>
    <row r="133" spans="1:1" ht="13.2">
      <c r="A133" s="62"/>
    </row>
    <row r="134" spans="1:1" ht="13.2">
      <c r="A134" s="62"/>
    </row>
    <row r="135" spans="1:1" ht="13.2">
      <c r="A135" s="62"/>
    </row>
    <row r="136" spans="1:1" ht="13.2">
      <c r="A136" s="62"/>
    </row>
    <row r="137" spans="1:1" ht="13.2">
      <c r="A137" s="62"/>
    </row>
    <row r="138" spans="1:1" ht="13.2">
      <c r="A138" s="62"/>
    </row>
    <row r="139" spans="1:1" ht="13.2">
      <c r="A139" s="62"/>
    </row>
    <row r="140" spans="1:1" ht="13.2">
      <c r="A140" s="62"/>
    </row>
    <row r="141" spans="1:1" ht="13.2">
      <c r="A141" s="62"/>
    </row>
    <row r="142" spans="1:1" ht="13.2">
      <c r="A142" s="62"/>
    </row>
    <row r="143" spans="1:1" ht="13.2">
      <c r="A143" s="62"/>
    </row>
    <row r="144" spans="1:1" ht="13.2">
      <c r="A144" s="62"/>
    </row>
    <row r="145" spans="1:1" ht="13.2">
      <c r="A145" s="62"/>
    </row>
    <row r="146" spans="1:1" ht="13.2">
      <c r="A146" s="62"/>
    </row>
    <row r="147" spans="1:1" ht="13.2">
      <c r="A147" s="62"/>
    </row>
    <row r="148" spans="1:1" ht="13.2">
      <c r="A148" s="62"/>
    </row>
    <row r="149" spans="1:1" ht="13.2">
      <c r="A149" s="62"/>
    </row>
    <row r="150" spans="1:1" ht="13.2">
      <c r="A150" s="62"/>
    </row>
    <row r="151" spans="1:1" ht="13.2">
      <c r="A151" s="62"/>
    </row>
    <row r="152" spans="1:1" ht="13.2">
      <c r="A152" s="62"/>
    </row>
    <row r="153" spans="1:1" ht="13.2">
      <c r="A153" s="62"/>
    </row>
    <row r="154" spans="1:1" ht="13.2">
      <c r="A154" s="62"/>
    </row>
    <row r="155" spans="1:1" ht="13.2">
      <c r="A155" s="62"/>
    </row>
    <row r="156" spans="1:1" ht="13.2">
      <c r="A156" s="62"/>
    </row>
    <row r="157" spans="1:1" ht="13.2">
      <c r="A157" s="62"/>
    </row>
    <row r="158" spans="1:1" ht="13.2">
      <c r="A158" s="62"/>
    </row>
    <row r="159" spans="1:1" ht="13.2">
      <c r="A159" s="62"/>
    </row>
    <row r="160" spans="1:1" ht="13.2">
      <c r="A160" s="62"/>
    </row>
    <row r="161" spans="1:1" ht="13.2">
      <c r="A161" s="62"/>
    </row>
    <row r="162" spans="1:1" ht="13.2">
      <c r="A162" s="62"/>
    </row>
    <row r="163" spans="1:1" ht="13.2">
      <c r="A163" s="62"/>
    </row>
    <row r="164" spans="1:1" ht="13.2">
      <c r="A164" s="62"/>
    </row>
    <row r="165" spans="1:1" ht="13.2">
      <c r="A165" s="62"/>
    </row>
    <row r="166" spans="1:1" ht="13.2">
      <c r="A166" s="62"/>
    </row>
    <row r="167" spans="1:1" ht="13.2">
      <c r="A167" s="62"/>
    </row>
    <row r="168" spans="1:1" ht="13.2">
      <c r="A168" s="62"/>
    </row>
    <row r="169" spans="1:1" ht="13.2">
      <c r="A169" s="62"/>
    </row>
    <row r="170" spans="1:1" ht="13.2">
      <c r="A170" s="62"/>
    </row>
    <row r="171" spans="1:1" ht="13.2">
      <c r="A171" s="62"/>
    </row>
    <row r="172" spans="1:1" ht="13.2">
      <c r="A172" s="62"/>
    </row>
    <row r="173" spans="1:1" ht="13.2">
      <c r="A173" s="62"/>
    </row>
    <row r="174" spans="1:1" ht="13.2">
      <c r="A174" s="62"/>
    </row>
    <row r="175" spans="1:1" ht="13.2">
      <c r="A175" s="62"/>
    </row>
    <row r="176" spans="1:1" ht="13.2">
      <c r="A176" s="62"/>
    </row>
    <row r="177" spans="1:1" ht="13.2">
      <c r="A177" s="62"/>
    </row>
    <row r="178" spans="1:1" ht="13.2">
      <c r="A178" s="62"/>
    </row>
    <row r="179" spans="1:1" ht="13.2">
      <c r="A179" s="62"/>
    </row>
    <row r="180" spans="1:1" ht="13.2">
      <c r="A180" s="62"/>
    </row>
    <row r="181" spans="1:1" ht="13.2">
      <c r="A181" s="62"/>
    </row>
    <row r="182" spans="1:1" ht="13.2">
      <c r="A182" s="62"/>
    </row>
    <row r="183" spans="1:1" ht="13.2">
      <c r="A183" s="62"/>
    </row>
    <row r="184" spans="1:1" ht="13.2">
      <c r="A184" s="62"/>
    </row>
    <row r="185" spans="1:1" ht="13.2">
      <c r="A185" s="62"/>
    </row>
    <row r="186" spans="1:1" ht="13.2">
      <c r="A186" s="62"/>
    </row>
    <row r="187" spans="1:1" ht="13.2">
      <c r="A187" s="62"/>
    </row>
    <row r="188" spans="1:1" ht="13.2">
      <c r="A188" s="62"/>
    </row>
    <row r="189" spans="1:1" ht="13.2">
      <c r="A189" s="62"/>
    </row>
    <row r="190" spans="1:1" ht="13.2">
      <c r="A190" s="62"/>
    </row>
    <row r="191" spans="1:1" ht="13.2">
      <c r="A191" s="62"/>
    </row>
    <row r="192" spans="1:1" ht="13.2">
      <c r="A192" s="62"/>
    </row>
    <row r="193" spans="1:1" ht="13.2">
      <c r="A193" s="62"/>
    </row>
    <row r="194" spans="1:1" ht="13.2">
      <c r="A194" s="62"/>
    </row>
    <row r="195" spans="1:1" ht="13.2">
      <c r="A195" s="62"/>
    </row>
    <row r="196" spans="1:1" ht="13.2">
      <c r="A196" s="62"/>
    </row>
    <row r="197" spans="1:1" ht="13.2">
      <c r="A197" s="62"/>
    </row>
    <row r="198" spans="1:1" ht="13.2">
      <c r="A198" s="62"/>
    </row>
    <row r="199" spans="1:1" ht="13.2">
      <c r="A199" s="62"/>
    </row>
    <row r="200" spans="1:1" ht="13.2">
      <c r="A200" s="62"/>
    </row>
    <row r="201" spans="1:1" ht="13.2">
      <c r="A201" s="62"/>
    </row>
    <row r="202" spans="1:1" ht="13.2">
      <c r="A202" s="62"/>
    </row>
    <row r="203" spans="1:1" ht="13.2">
      <c r="A203" s="62"/>
    </row>
    <row r="204" spans="1:1" ht="13.2">
      <c r="A204" s="62"/>
    </row>
    <row r="205" spans="1:1" ht="13.2">
      <c r="A205" s="62"/>
    </row>
    <row r="206" spans="1:1" ht="13.2">
      <c r="A206" s="62"/>
    </row>
    <row r="207" spans="1:1" ht="13.2">
      <c r="A207" s="62"/>
    </row>
    <row r="208" spans="1:1" ht="13.2">
      <c r="A208" s="62"/>
    </row>
    <row r="209" spans="1:1" ht="13.2">
      <c r="A209" s="62"/>
    </row>
    <row r="210" spans="1:1" ht="13.2">
      <c r="A210" s="62"/>
    </row>
    <row r="211" spans="1:1" ht="13.2">
      <c r="A211" s="62"/>
    </row>
    <row r="212" spans="1:1" ht="13.2">
      <c r="A212" s="62"/>
    </row>
    <row r="213" spans="1:1" ht="13.2">
      <c r="A213" s="62"/>
    </row>
    <row r="214" spans="1:1" ht="13.2">
      <c r="A214" s="62"/>
    </row>
    <row r="215" spans="1:1" ht="13.2">
      <c r="A215" s="62"/>
    </row>
    <row r="216" spans="1:1" ht="13.2">
      <c r="A216" s="62"/>
    </row>
    <row r="217" spans="1:1" ht="13.2">
      <c r="A217" s="62"/>
    </row>
    <row r="218" spans="1:1" ht="13.2">
      <c r="A218" s="62"/>
    </row>
    <row r="219" spans="1:1" ht="13.2">
      <c r="A219" s="62"/>
    </row>
    <row r="220" spans="1:1" ht="13.2">
      <c r="A220" s="62"/>
    </row>
    <row r="221" spans="1:1" ht="13.2">
      <c r="A221" s="62"/>
    </row>
    <row r="222" spans="1:1" ht="13.2">
      <c r="A222" s="62"/>
    </row>
    <row r="223" spans="1:1" ht="13.2">
      <c r="A223" s="62"/>
    </row>
    <row r="224" spans="1:1" ht="13.2">
      <c r="A224" s="62"/>
    </row>
    <row r="225" spans="1:1" ht="13.2">
      <c r="A225" s="62"/>
    </row>
    <row r="226" spans="1:1" ht="13.2">
      <c r="A226" s="62"/>
    </row>
    <row r="227" spans="1:1" ht="13.2">
      <c r="A227" s="62"/>
    </row>
    <row r="228" spans="1:1" ht="13.2">
      <c r="A228" s="62"/>
    </row>
    <row r="229" spans="1:1" ht="13.2">
      <c r="A229" s="62"/>
    </row>
    <row r="230" spans="1:1" ht="13.2">
      <c r="A230" s="62"/>
    </row>
    <row r="231" spans="1:1" ht="13.2">
      <c r="A231" s="62"/>
    </row>
    <row r="232" spans="1:1" ht="13.2">
      <c r="A232" s="62"/>
    </row>
    <row r="233" spans="1:1" ht="13.2">
      <c r="A233" s="62"/>
    </row>
    <row r="234" spans="1:1" ht="13.2">
      <c r="A234" s="62"/>
    </row>
    <row r="235" spans="1:1" ht="13.2">
      <c r="A235" s="62"/>
    </row>
    <row r="236" spans="1:1" ht="13.2">
      <c r="A236" s="62"/>
    </row>
    <row r="237" spans="1:1" ht="13.2">
      <c r="A237" s="62"/>
    </row>
    <row r="238" spans="1:1" ht="13.2">
      <c r="A238" s="62"/>
    </row>
    <row r="239" spans="1:1" ht="13.2">
      <c r="A239" s="62"/>
    </row>
    <row r="240" spans="1:1" ht="13.2">
      <c r="A240" s="62"/>
    </row>
    <row r="241" spans="1:1" ht="13.2">
      <c r="A241" s="62"/>
    </row>
    <row r="242" spans="1:1" ht="13.2">
      <c r="A242" s="62"/>
    </row>
    <row r="243" spans="1:1" ht="13.2">
      <c r="A243" s="62"/>
    </row>
    <row r="244" spans="1:1" ht="13.2">
      <c r="A244" s="62"/>
    </row>
    <row r="245" spans="1:1" ht="13.2">
      <c r="A245" s="62"/>
    </row>
    <row r="246" spans="1:1" ht="13.2">
      <c r="A246" s="62"/>
    </row>
    <row r="247" spans="1:1" ht="13.2">
      <c r="A247" s="62"/>
    </row>
    <row r="248" spans="1:1" ht="13.2">
      <c r="A248" s="62"/>
    </row>
    <row r="249" spans="1:1" ht="13.2">
      <c r="A249" s="62"/>
    </row>
    <row r="250" spans="1:1" ht="13.2">
      <c r="A250" s="62"/>
    </row>
    <row r="251" spans="1:1" ht="13.2">
      <c r="A251" s="62"/>
    </row>
    <row r="252" spans="1:1" ht="13.2">
      <c r="A252" s="62"/>
    </row>
    <row r="253" spans="1:1" ht="13.2">
      <c r="A253" s="62"/>
    </row>
    <row r="254" spans="1:1" ht="13.2">
      <c r="A254" s="62"/>
    </row>
    <row r="255" spans="1:1" ht="13.2">
      <c r="A255" s="62"/>
    </row>
    <row r="256" spans="1:1" ht="13.2">
      <c r="A256" s="62"/>
    </row>
    <row r="257" spans="1:1" ht="13.2">
      <c r="A257" s="62"/>
    </row>
    <row r="258" spans="1:1" ht="13.2">
      <c r="A258" s="62"/>
    </row>
    <row r="259" spans="1:1" ht="13.2">
      <c r="A259" s="62"/>
    </row>
    <row r="260" spans="1:1" ht="13.2">
      <c r="A260" s="62"/>
    </row>
    <row r="261" spans="1:1" ht="13.2">
      <c r="A261" s="62"/>
    </row>
    <row r="262" spans="1:1" ht="13.2">
      <c r="A262" s="62"/>
    </row>
    <row r="263" spans="1:1" ht="13.2">
      <c r="A263" s="62"/>
    </row>
    <row r="264" spans="1:1" ht="13.2">
      <c r="A264" s="62"/>
    </row>
    <row r="265" spans="1:1" ht="13.2">
      <c r="A265" s="62"/>
    </row>
    <row r="266" spans="1:1" ht="13.2">
      <c r="A266" s="62"/>
    </row>
    <row r="267" spans="1:1" ht="13.2">
      <c r="A267" s="62"/>
    </row>
    <row r="268" spans="1:1" ht="13.2">
      <c r="A268" s="62"/>
    </row>
    <row r="269" spans="1:1" ht="13.2">
      <c r="A269" s="62"/>
    </row>
    <row r="270" spans="1:1" ht="13.2">
      <c r="A270" s="62"/>
    </row>
    <row r="271" spans="1:1" ht="13.2">
      <c r="A271" s="62"/>
    </row>
    <row r="272" spans="1:1" ht="13.2">
      <c r="A272" s="62"/>
    </row>
    <row r="273" spans="1:1" ht="13.2">
      <c r="A273" s="62"/>
    </row>
    <row r="274" spans="1:1" ht="13.2">
      <c r="A274" s="62"/>
    </row>
    <row r="275" spans="1:1" ht="13.2">
      <c r="A275" s="62"/>
    </row>
    <row r="276" spans="1:1" ht="13.2">
      <c r="A276" s="62"/>
    </row>
    <row r="277" spans="1:1" ht="13.2">
      <c r="A277" s="62"/>
    </row>
    <row r="278" spans="1:1" ht="13.2">
      <c r="A278" s="62"/>
    </row>
    <row r="279" spans="1:1" ht="13.2">
      <c r="A279" s="62"/>
    </row>
    <row r="280" spans="1:1" ht="13.2">
      <c r="A280" s="62"/>
    </row>
    <row r="281" spans="1:1" ht="13.2">
      <c r="A281" s="62"/>
    </row>
    <row r="282" spans="1:1" ht="13.2">
      <c r="A282" s="62"/>
    </row>
    <row r="283" spans="1:1" ht="13.2">
      <c r="A283" s="62"/>
    </row>
    <row r="284" spans="1:1" ht="13.2">
      <c r="A284" s="62"/>
    </row>
    <row r="285" spans="1:1" ht="13.2">
      <c r="A285" s="62"/>
    </row>
    <row r="286" spans="1:1" ht="13.2">
      <c r="A286" s="62"/>
    </row>
    <row r="287" spans="1:1" ht="13.2">
      <c r="A287" s="62"/>
    </row>
    <row r="288" spans="1:1" ht="13.2">
      <c r="A288" s="62"/>
    </row>
    <row r="289" spans="1:1" ht="13.2">
      <c r="A289" s="62"/>
    </row>
    <row r="290" spans="1:1" ht="13.2">
      <c r="A290" s="62"/>
    </row>
    <row r="291" spans="1:1" ht="13.2">
      <c r="A291" s="62"/>
    </row>
    <row r="292" spans="1:1" ht="13.2">
      <c r="A292" s="62"/>
    </row>
    <row r="293" spans="1:1" ht="13.2">
      <c r="A293" s="62"/>
    </row>
    <row r="294" spans="1:1" ht="13.2">
      <c r="A294" s="62"/>
    </row>
    <row r="295" spans="1:1" ht="13.2">
      <c r="A295" s="62"/>
    </row>
    <row r="296" spans="1:1" ht="13.2">
      <c r="A296" s="62"/>
    </row>
    <row r="297" spans="1:1" ht="13.2">
      <c r="A297" s="62"/>
    </row>
    <row r="298" spans="1:1" ht="13.2">
      <c r="A298" s="62"/>
    </row>
    <row r="299" spans="1:1" ht="13.2">
      <c r="A299" s="62"/>
    </row>
    <row r="300" spans="1:1" ht="13.2">
      <c r="A300" s="62"/>
    </row>
    <row r="301" spans="1:1" ht="13.2">
      <c r="A301" s="62"/>
    </row>
    <row r="302" spans="1:1" ht="13.2">
      <c r="A302" s="62"/>
    </row>
    <row r="303" spans="1:1" ht="13.2">
      <c r="A303" s="62"/>
    </row>
    <row r="304" spans="1:1" ht="13.2">
      <c r="A304" s="62"/>
    </row>
    <row r="305" spans="1:1" ht="13.2">
      <c r="A305" s="62"/>
    </row>
    <row r="306" spans="1:1" ht="13.2">
      <c r="A306" s="62"/>
    </row>
    <row r="307" spans="1:1" ht="13.2">
      <c r="A307" s="62"/>
    </row>
    <row r="308" spans="1:1" ht="13.2">
      <c r="A308" s="62"/>
    </row>
    <row r="309" spans="1:1" ht="13.2">
      <c r="A309" s="62"/>
    </row>
    <row r="310" spans="1:1" ht="13.2">
      <c r="A310" s="62"/>
    </row>
    <row r="311" spans="1:1" ht="13.2">
      <c r="A311" s="62"/>
    </row>
    <row r="312" spans="1:1" ht="13.2">
      <c r="A312" s="62"/>
    </row>
    <row r="313" spans="1:1" ht="13.2">
      <c r="A313" s="62"/>
    </row>
    <row r="314" spans="1:1" ht="13.2">
      <c r="A314" s="62"/>
    </row>
    <row r="315" spans="1:1" ht="13.2">
      <c r="A315" s="62"/>
    </row>
    <row r="316" spans="1:1" ht="13.2">
      <c r="A316" s="62"/>
    </row>
    <row r="317" spans="1:1" ht="13.2">
      <c r="A317" s="62"/>
    </row>
    <row r="318" spans="1:1" ht="13.2">
      <c r="A318" s="62"/>
    </row>
    <row r="319" spans="1:1" ht="13.2">
      <c r="A319" s="62"/>
    </row>
    <row r="320" spans="1:1" ht="13.2">
      <c r="A320" s="62"/>
    </row>
    <row r="321" spans="1:1" ht="13.2">
      <c r="A321" s="62"/>
    </row>
    <row r="322" spans="1:1" ht="13.2">
      <c r="A322" s="62"/>
    </row>
    <row r="323" spans="1:1" ht="13.2">
      <c r="A323" s="62"/>
    </row>
    <row r="324" spans="1:1" ht="13.2">
      <c r="A324" s="62"/>
    </row>
    <row r="325" spans="1:1" ht="13.2">
      <c r="A325" s="62"/>
    </row>
    <row r="326" spans="1:1" ht="13.2">
      <c r="A326" s="62"/>
    </row>
    <row r="327" spans="1:1" ht="13.2">
      <c r="A327" s="62"/>
    </row>
    <row r="328" spans="1:1" ht="13.2">
      <c r="A328" s="62"/>
    </row>
    <row r="329" spans="1:1" ht="13.2">
      <c r="A329" s="62"/>
    </row>
    <row r="330" spans="1:1" ht="13.2">
      <c r="A330" s="62"/>
    </row>
    <row r="331" spans="1:1" ht="13.2">
      <c r="A331" s="62"/>
    </row>
    <row r="332" spans="1:1" ht="13.2">
      <c r="A332" s="62"/>
    </row>
    <row r="333" spans="1:1" ht="13.2">
      <c r="A333" s="62"/>
    </row>
    <row r="334" spans="1:1" ht="13.2">
      <c r="A334" s="62"/>
    </row>
    <row r="335" spans="1:1" ht="13.2">
      <c r="A335" s="62"/>
    </row>
    <row r="336" spans="1:1" ht="13.2">
      <c r="A336" s="62"/>
    </row>
    <row r="337" spans="1:1" ht="13.2">
      <c r="A337" s="62"/>
    </row>
    <row r="338" spans="1:1" ht="13.2">
      <c r="A338" s="62"/>
    </row>
    <row r="339" spans="1:1" ht="13.2">
      <c r="A339" s="62"/>
    </row>
    <row r="340" spans="1:1" ht="13.2">
      <c r="A340" s="62"/>
    </row>
    <row r="341" spans="1:1" ht="13.2">
      <c r="A341" s="62"/>
    </row>
    <row r="342" spans="1:1" ht="13.2">
      <c r="A342" s="62"/>
    </row>
    <row r="343" spans="1:1" ht="13.2">
      <c r="A343" s="62"/>
    </row>
    <row r="344" spans="1:1" ht="13.2">
      <c r="A344" s="62"/>
    </row>
    <row r="345" spans="1:1" ht="13.2">
      <c r="A345" s="62"/>
    </row>
    <row r="346" spans="1:1" ht="13.2">
      <c r="A346" s="62"/>
    </row>
    <row r="347" spans="1:1" ht="13.2">
      <c r="A347" s="62"/>
    </row>
    <row r="348" spans="1:1" ht="13.2">
      <c r="A348" s="62"/>
    </row>
    <row r="349" spans="1:1" ht="13.2">
      <c r="A349" s="62"/>
    </row>
    <row r="350" spans="1:1" ht="13.2">
      <c r="A350" s="62"/>
    </row>
    <row r="351" spans="1:1" ht="13.2">
      <c r="A351" s="62"/>
    </row>
    <row r="352" spans="1:1" ht="13.2">
      <c r="A352" s="62"/>
    </row>
    <row r="353" spans="1:1" ht="13.2">
      <c r="A353" s="62"/>
    </row>
    <row r="354" spans="1:1" ht="13.2">
      <c r="A354" s="62"/>
    </row>
    <row r="355" spans="1:1" ht="13.2">
      <c r="A355" s="62"/>
    </row>
    <row r="356" spans="1:1" ht="13.2">
      <c r="A356" s="62"/>
    </row>
    <row r="357" spans="1:1" ht="13.2">
      <c r="A357" s="62"/>
    </row>
    <row r="358" spans="1:1" ht="13.2">
      <c r="A358" s="62"/>
    </row>
    <row r="359" spans="1:1" ht="13.2">
      <c r="A359" s="62"/>
    </row>
    <row r="360" spans="1:1" ht="13.2">
      <c r="A360" s="62"/>
    </row>
    <row r="361" spans="1:1" ht="13.2">
      <c r="A361" s="62"/>
    </row>
    <row r="362" spans="1:1" ht="13.2">
      <c r="A362" s="62"/>
    </row>
    <row r="363" spans="1:1" ht="13.2">
      <c r="A363" s="62"/>
    </row>
    <row r="364" spans="1:1" ht="13.2">
      <c r="A364" s="62"/>
    </row>
    <row r="365" spans="1:1" ht="13.2">
      <c r="A365" s="62"/>
    </row>
    <row r="366" spans="1:1" ht="13.2">
      <c r="A366" s="62"/>
    </row>
    <row r="367" spans="1:1" ht="13.2">
      <c r="A367" s="62"/>
    </row>
    <row r="368" spans="1:1" ht="13.2">
      <c r="A368" s="62"/>
    </row>
    <row r="369" spans="1:1" ht="13.2">
      <c r="A369" s="62"/>
    </row>
    <row r="370" spans="1:1" ht="13.2">
      <c r="A370" s="62"/>
    </row>
    <row r="371" spans="1:1" ht="13.2">
      <c r="A371" s="62"/>
    </row>
    <row r="372" spans="1:1" ht="13.2">
      <c r="A372" s="62"/>
    </row>
    <row r="373" spans="1:1" ht="13.2">
      <c r="A373" s="62"/>
    </row>
    <row r="374" spans="1:1" ht="13.2">
      <c r="A374" s="62"/>
    </row>
    <row r="375" spans="1:1" ht="13.2">
      <c r="A375" s="62"/>
    </row>
    <row r="376" spans="1:1" ht="13.2">
      <c r="A376" s="62"/>
    </row>
    <row r="377" spans="1:1" ht="13.2">
      <c r="A377" s="62"/>
    </row>
    <row r="378" spans="1:1" ht="13.2">
      <c r="A378" s="62"/>
    </row>
    <row r="379" spans="1:1" ht="13.2">
      <c r="A379" s="62"/>
    </row>
    <row r="380" spans="1:1" ht="13.2">
      <c r="A380" s="62"/>
    </row>
    <row r="381" spans="1:1" ht="13.2">
      <c r="A381" s="62"/>
    </row>
    <row r="382" spans="1:1" ht="13.2">
      <c r="A382" s="62"/>
    </row>
    <row r="383" spans="1:1" ht="13.2">
      <c r="A383" s="62"/>
    </row>
    <row r="384" spans="1:1" ht="13.2">
      <c r="A384" s="62"/>
    </row>
    <row r="385" spans="1:1" ht="13.2">
      <c r="A385" s="62"/>
    </row>
    <row r="386" spans="1:1" ht="13.2">
      <c r="A386" s="62"/>
    </row>
    <row r="387" spans="1:1" ht="13.2">
      <c r="A387" s="62"/>
    </row>
    <row r="388" spans="1:1" ht="13.2">
      <c r="A388" s="62"/>
    </row>
    <row r="389" spans="1:1" ht="13.2">
      <c r="A389" s="62"/>
    </row>
    <row r="390" spans="1:1" ht="13.2">
      <c r="A390" s="62"/>
    </row>
    <row r="391" spans="1:1" ht="13.2">
      <c r="A391" s="62"/>
    </row>
    <row r="392" spans="1:1" ht="13.2">
      <c r="A392" s="62"/>
    </row>
    <row r="393" spans="1:1" ht="13.2">
      <c r="A393" s="62"/>
    </row>
    <row r="394" spans="1:1" ht="13.2">
      <c r="A394" s="62"/>
    </row>
    <row r="395" spans="1:1" ht="13.2">
      <c r="A395" s="62"/>
    </row>
    <row r="396" spans="1:1" ht="13.2">
      <c r="A396" s="62"/>
    </row>
    <row r="397" spans="1:1" ht="13.2">
      <c r="A397" s="62"/>
    </row>
    <row r="398" spans="1:1" ht="13.2">
      <c r="A398" s="62"/>
    </row>
    <row r="399" spans="1:1" ht="13.2">
      <c r="A399" s="62"/>
    </row>
    <row r="400" spans="1:1" ht="13.2">
      <c r="A400" s="62"/>
    </row>
    <row r="401" spans="1:1" ht="13.2">
      <c r="A401" s="62"/>
    </row>
    <row r="402" spans="1:1" ht="13.2">
      <c r="A402" s="62"/>
    </row>
    <row r="403" spans="1:1" ht="13.2">
      <c r="A403" s="62"/>
    </row>
    <row r="404" spans="1:1" ht="13.2">
      <c r="A404" s="62"/>
    </row>
    <row r="405" spans="1:1" ht="13.2">
      <c r="A405" s="62"/>
    </row>
    <row r="406" spans="1:1" ht="13.2">
      <c r="A406" s="62"/>
    </row>
    <row r="407" spans="1:1" ht="13.2">
      <c r="A407" s="62"/>
    </row>
    <row r="408" spans="1:1" ht="13.2">
      <c r="A408" s="62"/>
    </row>
    <row r="409" spans="1:1" ht="13.2">
      <c r="A409" s="62"/>
    </row>
    <row r="410" spans="1:1" ht="13.2">
      <c r="A410" s="62"/>
    </row>
    <row r="411" spans="1:1" ht="13.2">
      <c r="A411" s="62"/>
    </row>
    <row r="412" spans="1:1" ht="13.2">
      <c r="A412" s="62"/>
    </row>
    <row r="413" spans="1:1" ht="13.2">
      <c r="A413" s="62"/>
    </row>
    <row r="414" spans="1:1" ht="13.2">
      <c r="A414" s="62"/>
    </row>
    <row r="415" spans="1:1" ht="13.2">
      <c r="A415" s="62"/>
    </row>
    <row r="416" spans="1:1" ht="13.2">
      <c r="A416" s="62"/>
    </row>
    <row r="417" spans="1:1" ht="13.2">
      <c r="A417" s="62"/>
    </row>
    <row r="418" spans="1:1" ht="13.2">
      <c r="A418" s="62"/>
    </row>
    <row r="419" spans="1:1" ht="13.2">
      <c r="A419" s="62"/>
    </row>
    <row r="420" spans="1:1" ht="13.2">
      <c r="A420" s="62"/>
    </row>
    <row r="421" spans="1:1" ht="13.2">
      <c r="A421" s="62"/>
    </row>
    <row r="422" spans="1:1" ht="13.2">
      <c r="A422" s="62"/>
    </row>
    <row r="423" spans="1:1" ht="13.2">
      <c r="A423" s="62"/>
    </row>
    <row r="424" spans="1:1" ht="13.2">
      <c r="A424" s="62"/>
    </row>
    <row r="425" spans="1:1" ht="13.2">
      <c r="A425" s="62"/>
    </row>
    <row r="426" spans="1:1" ht="13.2">
      <c r="A426" s="62"/>
    </row>
    <row r="427" spans="1:1" ht="13.2">
      <c r="A427" s="62"/>
    </row>
    <row r="428" spans="1:1" ht="13.2">
      <c r="A428" s="62"/>
    </row>
    <row r="429" spans="1:1" ht="13.2">
      <c r="A429" s="62"/>
    </row>
    <row r="430" spans="1:1" ht="13.2">
      <c r="A430" s="62"/>
    </row>
    <row r="431" spans="1:1" ht="13.2">
      <c r="A431" s="62"/>
    </row>
    <row r="432" spans="1:1" ht="13.2">
      <c r="A432" s="62"/>
    </row>
    <row r="433" spans="1:1" ht="13.2">
      <c r="A433" s="62"/>
    </row>
    <row r="434" spans="1:1" ht="13.2">
      <c r="A434" s="62"/>
    </row>
    <row r="435" spans="1:1" ht="13.2">
      <c r="A435" s="62"/>
    </row>
    <row r="436" spans="1:1" ht="13.2">
      <c r="A436" s="62"/>
    </row>
    <row r="437" spans="1:1" ht="13.2">
      <c r="A437" s="62"/>
    </row>
    <row r="438" spans="1:1" ht="13.2">
      <c r="A438" s="62"/>
    </row>
    <row r="439" spans="1:1" ht="13.2">
      <c r="A439" s="62"/>
    </row>
    <row r="440" spans="1:1" ht="13.2">
      <c r="A440" s="62"/>
    </row>
    <row r="441" spans="1:1" ht="13.2">
      <c r="A441" s="62"/>
    </row>
    <row r="442" spans="1:1" ht="13.2">
      <c r="A442" s="62"/>
    </row>
    <row r="443" spans="1:1" ht="13.2">
      <c r="A443" s="62"/>
    </row>
    <row r="444" spans="1:1" ht="13.2">
      <c r="A444" s="62"/>
    </row>
    <row r="445" spans="1:1" ht="13.2">
      <c r="A445" s="62"/>
    </row>
    <row r="446" spans="1:1" ht="13.2">
      <c r="A446" s="62"/>
    </row>
    <row r="447" spans="1:1" ht="13.2">
      <c r="A447" s="62"/>
    </row>
    <row r="448" spans="1:1" ht="13.2">
      <c r="A448" s="62"/>
    </row>
    <row r="449" spans="1:1" ht="13.2">
      <c r="A449" s="62"/>
    </row>
    <row r="450" spans="1:1" ht="13.2">
      <c r="A450" s="62"/>
    </row>
    <row r="451" spans="1:1" ht="13.2">
      <c r="A451" s="62"/>
    </row>
    <row r="452" spans="1:1" ht="13.2">
      <c r="A452" s="62"/>
    </row>
    <row r="453" spans="1:1" ht="13.2">
      <c r="A453" s="62"/>
    </row>
    <row r="454" spans="1:1" ht="13.2">
      <c r="A454" s="62"/>
    </row>
    <row r="455" spans="1:1" ht="13.2">
      <c r="A455" s="62"/>
    </row>
    <row r="456" spans="1:1" ht="13.2">
      <c r="A456" s="62"/>
    </row>
    <row r="457" spans="1:1" ht="13.2">
      <c r="A457" s="62"/>
    </row>
    <row r="458" spans="1:1" ht="13.2">
      <c r="A458" s="62"/>
    </row>
    <row r="459" spans="1:1" ht="13.2">
      <c r="A459" s="62"/>
    </row>
    <row r="460" spans="1:1" ht="13.2">
      <c r="A460" s="62"/>
    </row>
    <row r="461" spans="1:1" ht="13.2">
      <c r="A461" s="62"/>
    </row>
    <row r="462" spans="1:1" ht="13.2">
      <c r="A462" s="62"/>
    </row>
    <row r="463" spans="1:1" ht="13.2">
      <c r="A463" s="62"/>
    </row>
    <row r="464" spans="1:1" ht="13.2">
      <c r="A464" s="62"/>
    </row>
    <row r="465" spans="1:1" ht="13.2">
      <c r="A465" s="62"/>
    </row>
    <row r="466" spans="1:1" ht="13.2">
      <c r="A466" s="62"/>
    </row>
    <row r="467" spans="1:1" ht="13.2">
      <c r="A467" s="62"/>
    </row>
    <row r="468" spans="1:1" ht="13.2">
      <c r="A468" s="62"/>
    </row>
    <row r="469" spans="1:1" ht="13.2">
      <c r="A469" s="62"/>
    </row>
    <row r="470" spans="1:1" ht="13.2">
      <c r="A470" s="62"/>
    </row>
    <row r="471" spans="1:1" ht="13.2">
      <c r="A471" s="62"/>
    </row>
    <row r="472" spans="1:1" ht="13.2">
      <c r="A472" s="62"/>
    </row>
    <row r="473" spans="1:1" ht="13.2">
      <c r="A473" s="62"/>
    </row>
    <row r="474" spans="1:1" ht="13.2">
      <c r="A474" s="62"/>
    </row>
    <row r="475" spans="1:1" ht="13.2">
      <c r="A475" s="62"/>
    </row>
    <row r="476" spans="1:1" ht="13.2">
      <c r="A476" s="62"/>
    </row>
    <row r="477" spans="1:1" ht="13.2">
      <c r="A477" s="62"/>
    </row>
    <row r="478" spans="1:1" ht="13.2">
      <c r="A478" s="62"/>
    </row>
    <row r="479" spans="1:1" ht="13.2">
      <c r="A479" s="62"/>
    </row>
    <row r="480" spans="1:1" ht="13.2">
      <c r="A480" s="62"/>
    </row>
    <row r="481" spans="1:1" ht="13.2">
      <c r="A481" s="62"/>
    </row>
    <row r="482" spans="1:1" ht="13.2">
      <c r="A482" s="62"/>
    </row>
    <row r="483" spans="1:1" ht="13.2">
      <c r="A483" s="62"/>
    </row>
    <row r="484" spans="1:1" ht="13.2">
      <c r="A484" s="62"/>
    </row>
    <row r="485" spans="1:1" ht="13.2">
      <c r="A485" s="62"/>
    </row>
    <row r="486" spans="1:1" ht="13.2">
      <c r="A486" s="62"/>
    </row>
    <row r="487" spans="1:1" ht="13.2">
      <c r="A487" s="62"/>
    </row>
    <row r="488" spans="1:1" ht="13.2">
      <c r="A488" s="62"/>
    </row>
    <row r="489" spans="1:1" ht="13.2">
      <c r="A489" s="62"/>
    </row>
    <row r="490" spans="1:1" ht="13.2">
      <c r="A490" s="62"/>
    </row>
    <row r="491" spans="1:1" ht="13.2">
      <c r="A491" s="62"/>
    </row>
    <row r="492" spans="1:1" ht="13.2">
      <c r="A492" s="62"/>
    </row>
    <row r="493" spans="1:1" ht="13.2">
      <c r="A493" s="62"/>
    </row>
    <row r="494" spans="1:1" ht="13.2">
      <c r="A494" s="62"/>
    </row>
    <row r="495" spans="1:1" ht="13.2">
      <c r="A495" s="62"/>
    </row>
    <row r="496" spans="1:1" ht="13.2">
      <c r="A496" s="62"/>
    </row>
    <row r="497" spans="1:1" ht="13.2">
      <c r="A497" s="62"/>
    </row>
    <row r="498" spans="1:1" ht="13.2">
      <c r="A498" s="62"/>
    </row>
    <row r="499" spans="1:1" ht="13.2">
      <c r="A499" s="62"/>
    </row>
    <row r="500" spans="1:1" ht="13.2">
      <c r="A500" s="62"/>
    </row>
    <row r="501" spans="1:1" ht="13.2">
      <c r="A501" s="62"/>
    </row>
    <row r="502" spans="1:1" ht="13.2">
      <c r="A502" s="62"/>
    </row>
    <row r="503" spans="1:1" ht="13.2">
      <c r="A503" s="62"/>
    </row>
    <row r="504" spans="1:1" ht="13.2">
      <c r="A504" s="62"/>
    </row>
    <row r="505" spans="1:1" ht="13.2">
      <c r="A505" s="62"/>
    </row>
    <row r="506" spans="1:1" ht="13.2">
      <c r="A506" s="62"/>
    </row>
    <row r="507" spans="1:1" ht="13.2">
      <c r="A507" s="62"/>
    </row>
    <row r="508" spans="1:1" ht="13.2">
      <c r="A508" s="62"/>
    </row>
    <row r="509" spans="1:1" ht="13.2">
      <c r="A509" s="62"/>
    </row>
    <row r="510" spans="1:1" ht="13.2">
      <c r="A510" s="62"/>
    </row>
    <row r="511" spans="1:1" ht="13.2">
      <c r="A511" s="62"/>
    </row>
    <row r="512" spans="1:1" ht="13.2">
      <c r="A512" s="62"/>
    </row>
    <row r="513" spans="1:1" ht="13.2">
      <c r="A513" s="62"/>
    </row>
    <row r="514" spans="1:1" ht="13.2">
      <c r="A514" s="62"/>
    </row>
    <row r="515" spans="1:1" ht="13.2">
      <c r="A515" s="62"/>
    </row>
    <row r="516" spans="1:1" ht="13.2">
      <c r="A516" s="62"/>
    </row>
    <row r="517" spans="1:1" ht="13.2">
      <c r="A517" s="62"/>
    </row>
    <row r="518" spans="1:1" ht="13.2">
      <c r="A518" s="62"/>
    </row>
    <row r="519" spans="1:1" ht="13.2">
      <c r="A519" s="62"/>
    </row>
    <row r="520" spans="1:1" ht="13.2">
      <c r="A520" s="62"/>
    </row>
    <row r="521" spans="1:1" ht="13.2">
      <c r="A521" s="62"/>
    </row>
    <row r="522" spans="1:1" ht="13.2">
      <c r="A522" s="62"/>
    </row>
    <row r="523" spans="1:1" ht="13.2">
      <c r="A523" s="62"/>
    </row>
    <row r="524" spans="1:1" ht="13.2">
      <c r="A524" s="62"/>
    </row>
    <row r="525" spans="1:1" ht="13.2">
      <c r="A525" s="62"/>
    </row>
    <row r="526" spans="1:1" ht="13.2">
      <c r="A526" s="62"/>
    </row>
    <row r="527" spans="1:1" ht="13.2">
      <c r="A527" s="62"/>
    </row>
    <row r="528" spans="1:1" ht="13.2">
      <c r="A528" s="62"/>
    </row>
    <row r="529" spans="1:1" ht="13.2">
      <c r="A529" s="62"/>
    </row>
    <row r="530" spans="1:1" ht="13.2">
      <c r="A530" s="62"/>
    </row>
    <row r="531" spans="1:1" ht="13.2">
      <c r="A531" s="62"/>
    </row>
    <row r="532" spans="1:1" ht="13.2">
      <c r="A532" s="62"/>
    </row>
    <row r="533" spans="1:1" ht="13.2">
      <c r="A533" s="62"/>
    </row>
    <row r="534" spans="1:1" ht="13.2">
      <c r="A534" s="62"/>
    </row>
    <row r="535" spans="1:1" ht="13.2">
      <c r="A535" s="62"/>
    </row>
    <row r="536" spans="1:1" ht="13.2">
      <c r="A536" s="62"/>
    </row>
    <row r="537" spans="1:1" ht="13.2">
      <c r="A537" s="62"/>
    </row>
    <row r="538" spans="1:1" ht="13.2">
      <c r="A538" s="62"/>
    </row>
    <row r="539" spans="1:1" ht="13.2">
      <c r="A539" s="62"/>
    </row>
    <row r="540" spans="1:1" ht="13.2">
      <c r="A540" s="62"/>
    </row>
    <row r="541" spans="1:1" ht="13.2">
      <c r="A541" s="62"/>
    </row>
    <row r="542" spans="1:1" ht="13.2">
      <c r="A542" s="62"/>
    </row>
    <row r="543" spans="1:1" ht="13.2">
      <c r="A543" s="62"/>
    </row>
    <row r="544" spans="1:1" ht="13.2">
      <c r="A544" s="62"/>
    </row>
    <row r="545" spans="1:1" ht="13.2">
      <c r="A545" s="62"/>
    </row>
    <row r="546" spans="1:1" ht="13.2">
      <c r="A546" s="62"/>
    </row>
    <row r="547" spans="1:1" ht="13.2">
      <c r="A547" s="62"/>
    </row>
    <row r="548" spans="1:1" ht="13.2">
      <c r="A548" s="62"/>
    </row>
    <row r="549" spans="1:1" ht="13.2">
      <c r="A549" s="62"/>
    </row>
    <row r="550" spans="1:1" ht="13.2">
      <c r="A550" s="62"/>
    </row>
    <row r="551" spans="1:1" ht="13.2">
      <c r="A551" s="62"/>
    </row>
    <row r="552" spans="1:1" ht="13.2">
      <c r="A552" s="62"/>
    </row>
    <row r="553" spans="1:1" ht="13.2">
      <c r="A553" s="62"/>
    </row>
    <row r="554" spans="1:1" ht="13.2">
      <c r="A554" s="62"/>
    </row>
    <row r="555" spans="1:1" ht="13.2">
      <c r="A555" s="62"/>
    </row>
    <row r="556" spans="1:1" ht="13.2">
      <c r="A556" s="62"/>
    </row>
    <row r="557" spans="1:1" ht="13.2">
      <c r="A557" s="62"/>
    </row>
    <row r="558" spans="1:1" ht="13.2">
      <c r="A558" s="62"/>
    </row>
    <row r="559" spans="1:1" ht="13.2">
      <c r="A559" s="62"/>
    </row>
    <row r="560" spans="1:1" ht="13.2">
      <c r="A560" s="62"/>
    </row>
    <row r="561" spans="1:1" ht="13.2">
      <c r="A561" s="62"/>
    </row>
    <row r="562" spans="1:1" ht="13.2">
      <c r="A562" s="62"/>
    </row>
    <row r="563" spans="1:1" ht="13.2">
      <c r="A563" s="62"/>
    </row>
    <row r="564" spans="1:1" ht="13.2">
      <c r="A564" s="62"/>
    </row>
    <row r="565" spans="1:1" ht="13.2">
      <c r="A565" s="62"/>
    </row>
    <row r="566" spans="1:1" ht="13.2">
      <c r="A566" s="62"/>
    </row>
    <row r="567" spans="1:1" ht="13.2">
      <c r="A567" s="62"/>
    </row>
    <row r="568" spans="1:1" ht="13.2">
      <c r="A568" s="62"/>
    </row>
    <row r="569" spans="1:1" ht="13.2">
      <c r="A569" s="62"/>
    </row>
    <row r="570" spans="1:1" ht="13.2">
      <c r="A570" s="62"/>
    </row>
    <row r="571" spans="1:1" ht="13.2">
      <c r="A571" s="62"/>
    </row>
    <row r="572" spans="1:1" ht="13.2">
      <c r="A572" s="62"/>
    </row>
    <row r="573" spans="1:1" ht="13.2">
      <c r="A573" s="62"/>
    </row>
    <row r="574" spans="1:1" ht="13.2">
      <c r="A574" s="62"/>
    </row>
    <row r="575" spans="1:1" ht="13.2">
      <c r="A575" s="62"/>
    </row>
    <row r="576" spans="1:1" ht="13.2">
      <c r="A576" s="62"/>
    </row>
    <row r="577" spans="1:1" ht="13.2">
      <c r="A577" s="62"/>
    </row>
    <row r="578" spans="1:1" ht="13.2">
      <c r="A578" s="62"/>
    </row>
    <row r="579" spans="1:1" ht="13.2">
      <c r="A579" s="62"/>
    </row>
    <row r="580" spans="1:1" ht="13.2">
      <c r="A580" s="62"/>
    </row>
    <row r="581" spans="1:1" ht="13.2">
      <c r="A581" s="62"/>
    </row>
    <row r="582" spans="1:1" ht="13.2">
      <c r="A582" s="62"/>
    </row>
    <row r="583" spans="1:1" ht="13.2">
      <c r="A583" s="62"/>
    </row>
    <row r="584" spans="1:1" ht="13.2">
      <c r="A584" s="62"/>
    </row>
    <row r="585" spans="1:1" ht="13.2">
      <c r="A585" s="62"/>
    </row>
    <row r="586" spans="1:1" ht="13.2">
      <c r="A586" s="62"/>
    </row>
    <row r="587" spans="1:1" ht="13.2">
      <c r="A587" s="62"/>
    </row>
    <row r="588" spans="1:1" ht="13.2">
      <c r="A588" s="62"/>
    </row>
    <row r="589" spans="1:1" ht="13.2">
      <c r="A589" s="62"/>
    </row>
    <row r="590" spans="1:1" ht="13.2">
      <c r="A590" s="62"/>
    </row>
    <row r="591" spans="1:1" ht="13.2">
      <c r="A591" s="62"/>
    </row>
    <row r="592" spans="1:1" ht="13.2">
      <c r="A592" s="62"/>
    </row>
    <row r="593" spans="1:1" ht="13.2">
      <c r="A593" s="62"/>
    </row>
    <row r="594" spans="1:1" ht="13.2">
      <c r="A594" s="62"/>
    </row>
    <row r="595" spans="1:1" ht="13.2">
      <c r="A595" s="62"/>
    </row>
    <row r="596" spans="1:1" ht="13.2">
      <c r="A596" s="62"/>
    </row>
    <row r="597" spans="1:1" ht="13.2">
      <c r="A597" s="62"/>
    </row>
    <row r="598" spans="1:1" ht="13.2">
      <c r="A598" s="62"/>
    </row>
    <row r="599" spans="1:1" ht="13.2">
      <c r="A599" s="62"/>
    </row>
    <row r="600" spans="1:1" ht="13.2">
      <c r="A600" s="62"/>
    </row>
    <row r="601" spans="1:1" ht="13.2">
      <c r="A601" s="62"/>
    </row>
    <row r="602" spans="1:1" ht="13.2">
      <c r="A602" s="62"/>
    </row>
    <row r="603" spans="1:1" ht="13.2">
      <c r="A603" s="62"/>
    </row>
    <row r="604" spans="1:1" ht="13.2">
      <c r="A604" s="62"/>
    </row>
    <row r="605" spans="1:1" ht="13.2">
      <c r="A605" s="62"/>
    </row>
    <row r="606" spans="1:1" ht="13.2">
      <c r="A606" s="62"/>
    </row>
    <row r="607" spans="1:1" ht="13.2">
      <c r="A607" s="62"/>
    </row>
    <row r="608" spans="1:1" ht="13.2">
      <c r="A608" s="62"/>
    </row>
    <row r="609" spans="1:1" ht="13.2">
      <c r="A609" s="62"/>
    </row>
    <row r="610" spans="1:1" ht="13.2">
      <c r="A610" s="62"/>
    </row>
    <row r="611" spans="1:1" ht="13.2">
      <c r="A611" s="62"/>
    </row>
    <row r="612" spans="1:1" ht="13.2">
      <c r="A612" s="62"/>
    </row>
    <row r="613" spans="1:1" ht="13.2">
      <c r="A613" s="62"/>
    </row>
    <row r="614" spans="1:1" ht="13.2">
      <c r="A614" s="62"/>
    </row>
    <row r="615" spans="1:1" ht="13.2">
      <c r="A615" s="62"/>
    </row>
    <row r="616" spans="1:1" ht="13.2">
      <c r="A616" s="62"/>
    </row>
    <row r="617" spans="1:1" ht="13.2">
      <c r="A617" s="62"/>
    </row>
    <row r="618" spans="1:1" ht="13.2">
      <c r="A618" s="62"/>
    </row>
    <row r="619" spans="1:1" ht="13.2">
      <c r="A619" s="62"/>
    </row>
    <row r="620" spans="1:1" ht="13.2">
      <c r="A620" s="62"/>
    </row>
    <row r="621" spans="1:1" ht="13.2">
      <c r="A621" s="62"/>
    </row>
    <row r="622" spans="1:1" ht="13.2">
      <c r="A622" s="62"/>
    </row>
    <row r="623" spans="1:1" ht="13.2">
      <c r="A623" s="62"/>
    </row>
    <row r="624" spans="1:1" ht="13.2">
      <c r="A624" s="62"/>
    </row>
    <row r="625" spans="1:1" ht="13.2">
      <c r="A625" s="62"/>
    </row>
    <row r="626" spans="1:1" ht="13.2">
      <c r="A626" s="62"/>
    </row>
    <row r="627" spans="1:1" ht="13.2">
      <c r="A627" s="62"/>
    </row>
    <row r="628" spans="1:1" ht="13.2">
      <c r="A628" s="62"/>
    </row>
    <row r="629" spans="1:1" ht="13.2">
      <c r="A629" s="62"/>
    </row>
    <row r="630" spans="1:1" ht="13.2">
      <c r="A630" s="62"/>
    </row>
    <row r="631" spans="1:1" ht="13.2">
      <c r="A631" s="62"/>
    </row>
    <row r="632" spans="1:1" ht="13.2">
      <c r="A632" s="62"/>
    </row>
    <row r="633" spans="1:1" ht="13.2">
      <c r="A633" s="62"/>
    </row>
    <row r="634" spans="1:1" ht="13.2">
      <c r="A634" s="62"/>
    </row>
    <row r="635" spans="1:1" ht="13.2">
      <c r="A635" s="62"/>
    </row>
    <row r="636" spans="1:1" ht="13.2">
      <c r="A636" s="62"/>
    </row>
    <row r="637" spans="1:1" ht="13.2">
      <c r="A637" s="62"/>
    </row>
    <row r="638" spans="1:1" ht="13.2">
      <c r="A638" s="62"/>
    </row>
    <row r="639" spans="1:1" ht="13.2">
      <c r="A639" s="62"/>
    </row>
    <row r="640" spans="1:1" ht="13.2">
      <c r="A640" s="62"/>
    </row>
    <row r="641" spans="1:1" ht="13.2">
      <c r="A641" s="62"/>
    </row>
    <row r="642" spans="1:1" ht="13.2">
      <c r="A642" s="62"/>
    </row>
    <row r="643" spans="1:1" ht="13.2">
      <c r="A643" s="62"/>
    </row>
    <row r="644" spans="1:1" ht="13.2">
      <c r="A644" s="62"/>
    </row>
    <row r="645" spans="1:1" ht="13.2">
      <c r="A645" s="62"/>
    </row>
    <row r="646" spans="1:1" ht="13.2">
      <c r="A646" s="62"/>
    </row>
    <row r="647" spans="1:1" ht="13.2">
      <c r="A647" s="62"/>
    </row>
    <row r="648" spans="1:1" ht="13.2">
      <c r="A648" s="62"/>
    </row>
    <row r="649" spans="1:1" ht="13.2">
      <c r="A649" s="62"/>
    </row>
    <row r="650" spans="1:1" ht="13.2">
      <c r="A650" s="62"/>
    </row>
    <row r="651" spans="1:1" ht="13.2">
      <c r="A651" s="62"/>
    </row>
    <row r="652" spans="1:1" ht="13.2">
      <c r="A652" s="62"/>
    </row>
    <row r="653" spans="1:1" ht="13.2">
      <c r="A653" s="62"/>
    </row>
    <row r="654" spans="1:1" ht="13.2">
      <c r="A654" s="62"/>
    </row>
    <row r="655" spans="1:1" ht="13.2">
      <c r="A655" s="62"/>
    </row>
    <row r="656" spans="1:1" ht="13.2">
      <c r="A656" s="62"/>
    </row>
    <row r="657" spans="1:1" ht="13.2">
      <c r="A657" s="62"/>
    </row>
    <row r="658" spans="1:1" ht="13.2">
      <c r="A658" s="62"/>
    </row>
    <row r="659" spans="1:1" ht="13.2">
      <c r="A659" s="62"/>
    </row>
    <row r="660" spans="1:1" ht="13.2">
      <c r="A660" s="62"/>
    </row>
    <row r="661" spans="1:1" ht="13.2">
      <c r="A661" s="62"/>
    </row>
    <row r="662" spans="1:1" ht="13.2">
      <c r="A662" s="62"/>
    </row>
    <row r="663" spans="1:1" ht="13.2">
      <c r="A663" s="62"/>
    </row>
    <row r="664" spans="1:1" ht="13.2">
      <c r="A664" s="62"/>
    </row>
    <row r="665" spans="1:1" ht="13.2">
      <c r="A665" s="62"/>
    </row>
    <row r="666" spans="1:1" ht="13.2">
      <c r="A666" s="62"/>
    </row>
    <row r="667" spans="1:1" ht="13.2">
      <c r="A667" s="62"/>
    </row>
    <row r="668" spans="1:1" ht="13.2">
      <c r="A668" s="62"/>
    </row>
    <row r="669" spans="1:1" ht="13.2">
      <c r="A669" s="62"/>
    </row>
    <row r="670" spans="1:1" ht="13.2">
      <c r="A670" s="62"/>
    </row>
    <row r="671" spans="1:1" ht="13.2">
      <c r="A671" s="62"/>
    </row>
    <row r="672" spans="1:1" ht="13.2">
      <c r="A672" s="62"/>
    </row>
    <row r="673" spans="1:1" ht="13.2">
      <c r="A673" s="62"/>
    </row>
    <row r="674" spans="1:1" ht="13.2">
      <c r="A674" s="62"/>
    </row>
    <row r="675" spans="1:1" ht="13.2">
      <c r="A675" s="62"/>
    </row>
    <row r="676" spans="1:1" ht="13.2">
      <c r="A676" s="62"/>
    </row>
    <row r="677" spans="1:1" ht="13.2">
      <c r="A677" s="62"/>
    </row>
    <row r="678" spans="1:1" ht="13.2">
      <c r="A678" s="62"/>
    </row>
    <row r="679" spans="1:1" ht="13.2">
      <c r="A679" s="62"/>
    </row>
    <row r="680" spans="1:1" ht="13.2">
      <c r="A680" s="62"/>
    </row>
    <row r="681" spans="1:1" ht="13.2">
      <c r="A681" s="62"/>
    </row>
    <row r="682" spans="1:1" ht="13.2">
      <c r="A682" s="62"/>
    </row>
    <row r="683" spans="1:1" ht="13.2">
      <c r="A683" s="62"/>
    </row>
    <row r="684" spans="1:1" ht="13.2">
      <c r="A684" s="62"/>
    </row>
    <row r="685" spans="1:1" ht="13.2">
      <c r="A685" s="62"/>
    </row>
    <row r="686" spans="1:1" ht="13.2">
      <c r="A686" s="62"/>
    </row>
    <row r="687" spans="1:1" ht="13.2">
      <c r="A687" s="62"/>
    </row>
    <row r="688" spans="1:1" ht="13.2">
      <c r="A688" s="62"/>
    </row>
    <row r="689" spans="1:1" ht="13.2">
      <c r="A689" s="62"/>
    </row>
    <row r="690" spans="1:1" ht="13.2">
      <c r="A690" s="62"/>
    </row>
    <row r="691" spans="1:1" ht="13.2">
      <c r="A691" s="62"/>
    </row>
    <row r="692" spans="1:1" ht="13.2">
      <c r="A692" s="62"/>
    </row>
    <row r="693" spans="1:1" ht="13.2">
      <c r="A693" s="62"/>
    </row>
    <row r="694" spans="1:1" ht="13.2">
      <c r="A694" s="62"/>
    </row>
    <row r="695" spans="1:1" ht="13.2">
      <c r="A695" s="62"/>
    </row>
    <row r="696" spans="1:1" ht="13.2">
      <c r="A696" s="62"/>
    </row>
    <row r="697" spans="1:1" ht="13.2">
      <c r="A697" s="62"/>
    </row>
    <row r="698" spans="1:1" ht="13.2">
      <c r="A698" s="62"/>
    </row>
    <row r="699" spans="1:1" ht="13.2">
      <c r="A699" s="62"/>
    </row>
    <row r="700" spans="1:1" ht="13.2">
      <c r="A700" s="62"/>
    </row>
    <row r="701" spans="1:1" ht="13.2">
      <c r="A701" s="62"/>
    </row>
    <row r="702" spans="1:1" ht="13.2">
      <c r="A702" s="62"/>
    </row>
    <row r="703" spans="1:1" ht="13.2">
      <c r="A703" s="62"/>
    </row>
    <row r="704" spans="1:1" ht="13.2">
      <c r="A704" s="62"/>
    </row>
    <row r="705" spans="1:1" ht="13.2">
      <c r="A705" s="62"/>
    </row>
    <row r="706" spans="1:1" ht="13.2">
      <c r="A706" s="62"/>
    </row>
    <row r="707" spans="1:1" ht="13.2">
      <c r="A707" s="62"/>
    </row>
    <row r="708" spans="1:1" ht="13.2">
      <c r="A708" s="62"/>
    </row>
    <row r="709" spans="1:1" ht="13.2">
      <c r="A709" s="62"/>
    </row>
    <row r="710" spans="1:1" ht="13.2">
      <c r="A710" s="62"/>
    </row>
    <row r="711" spans="1:1" ht="13.2">
      <c r="A711" s="62"/>
    </row>
    <row r="712" spans="1:1" ht="13.2">
      <c r="A712" s="62"/>
    </row>
    <row r="713" spans="1:1" ht="13.2">
      <c r="A713" s="62"/>
    </row>
    <row r="714" spans="1:1" ht="13.2">
      <c r="A714" s="62"/>
    </row>
    <row r="715" spans="1:1" ht="13.2">
      <c r="A715" s="62"/>
    </row>
    <row r="716" spans="1:1" ht="13.2">
      <c r="A716" s="62"/>
    </row>
    <row r="717" spans="1:1" ht="13.2">
      <c r="A717" s="62"/>
    </row>
    <row r="718" spans="1:1" ht="13.2">
      <c r="A718" s="62"/>
    </row>
    <row r="719" spans="1:1" ht="13.2">
      <c r="A719" s="62"/>
    </row>
    <row r="720" spans="1:1" ht="13.2">
      <c r="A720" s="62"/>
    </row>
    <row r="721" spans="1:1" ht="13.2">
      <c r="A721" s="62"/>
    </row>
    <row r="722" spans="1:1" ht="13.2">
      <c r="A722" s="62"/>
    </row>
    <row r="723" spans="1:1" ht="13.2">
      <c r="A723" s="62"/>
    </row>
    <row r="724" spans="1:1" ht="13.2">
      <c r="A724" s="62"/>
    </row>
    <row r="725" spans="1:1" ht="13.2">
      <c r="A725" s="62"/>
    </row>
    <row r="726" spans="1:1" ht="13.2">
      <c r="A726" s="62"/>
    </row>
    <row r="727" spans="1:1" ht="13.2">
      <c r="A727" s="62"/>
    </row>
    <row r="728" spans="1:1" ht="13.2">
      <c r="A728" s="62"/>
    </row>
    <row r="729" spans="1:1" ht="13.2">
      <c r="A729" s="62"/>
    </row>
    <row r="730" spans="1:1" ht="13.2">
      <c r="A730" s="62"/>
    </row>
    <row r="731" spans="1:1" ht="13.2">
      <c r="A731" s="62"/>
    </row>
    <row r="732" spans="1:1" ht="13.2">
      <c r="A732" s="62"/>
    </row>
    <row r="733" spans="1:1" ht="13.2">
      <c r="A733" s="62"/>
    </row>
    <row r="734" spans="1:1" ht="13.2">
      <c r="A734" s="62"/>
    </row>
    <row r="735" spans="1:1" ht="13.2">
      <c r="A735" s="62"/>
    </row>
    <row r="736" spans="1:1" ht="13.2">
      <c r="A736" s="62"/>
    </row>
    <row r="737" spans="1:1" ht="13.2">
      <c r="A737" s="62"/>
    </row>
    <row r="738" spans="1:1" ht="13.2">
      <c r="A738" s="62"/>
    </row>
    <row r="739" spans="1:1" ht="13.2">
      <c r="A739" s="62"/>
    </row>
    <row r="740" spans="1:1" ht="13.2">
      <c r="A740" s="62"/>
    </row>
    <row r="741" spans="1:1" ht="13.2">
      <c r="A741" s="62"/>
    </row>
    <row r="742" spans="1:1" ht="13.2">
      <c r="A742" s="62"/>
    </row>
    <row r="743" spans="1:1" ht="13.2">
      <c r="A743" s="62"/>
    </row>
    <row r="744" spans="1:1" ht="13.2">
      <c r="A744" s="62"/>
    </row>
    <row r="745" spans="1:1" ht="13.2">
      <c r="A745" s="62"/>
    </row>
    <row r="746" spans="1:1" ht="13.2">
      <c r="A746" s="62"/>
    </row>
    <row r="747" spans="1:1" ht="13.2">
      <c r="A747" s="62"/>
    </row>
    <row r="748" spans="1:1" ht="13.2">
      <c r="A748" s="62"/>
    </row>
    <row r="749" spans="1:1" ht="13.2">
      <c r="A749" s="62"/>
    </row>
    <row r="750" spans="1:1" ht="13.2">
      <c r="A750" s="62"/>
    </row>
    <row r="751" spans="1:1" ht="13.2">
      <c r="A751" s="62"/>
    </row>
    <row r="752" spans="1:1" ht="13.2">
      <c r="A752" s="62"/>
    </row>
    <row r="753" spans="1:1" ht="13.2">
      <c r="A753" s="62"/>
    </row>
    <row r="754" spans="1:1" ht="13.2">
      <c r="A754" s="62"/>
    </row>
    <row r="755" spans="1:1" ht="13.2">
      <c r="A755" s="62"/>
    </row>
    <row r="756" spans="1:1" ht="13.2">
      <c r="A756" s="62"/>
    </row>
    <row r="757" spans="1:1" ht="13.2">
      <c r="A757" s="62"/>
    </row>
    <row r="758" spans="1:1" ht="13.2">
      <c r="A758" s="62"/>
    </row>
    <row r="759" spans="1:1" ht="13.2">
      <c r="A759" s="62"/>
    </row>
    <row r="760" spans="1:1" ht="13.2">
      <c r="A760" s="62"/>
    </row>
    <row r="761" spans="1:1" ht="13.2">
      <c r="A761" s="62"/>
    </row>
    <row r="762" spans="1:1" ht="13.2">
      <c r="A762" s="62"/>
    </row>
    <row r="763" spans="1:1" ht="13.2">
      <c r="A763" s="62"/>
    </row>
    <row r="764" spans="1:1" ht="13.2">
      <c r="A764" s="62"/>
    </row>
    <row r="765" spans="1:1" ht="13.2">
      <c r="A765" s="62"/>
    </row>
    <row r="766" spans="1:1" ht="13.2">
      <c r="A766" s="62"/>
    </row>
    <row r="767" spans="1:1" ht="13.2">
      <c r="A767" s="62"/>
    </row>
    <row r="768" spans="1:1" ht="13.2">
      <c r="A768" s="62"/>
    </row>
    <row r="769" spans="1:1" ht="13.2">
      <c r="A769" s="62"/>
    </row>
    <row r="770" spans="1:1" ht="13.2">
      <c r="A770" s="62"/>
    </row>
    <row r="771" spans="1:1" ht="13.2">
      <c r="A771" s="62"/>
    </row>
    <row r="772" spans="1:1" ht="13.2">
      <c r="A772" s="62"/>
    </row>
    <row r="773" spans="1:1" ht="13.2">
      <c r="A773" s="62"/>
    </row>
    <row r="774" spans="1:1" ht="13.2">
      <c r="A774" s="62"/>
    </row>
    <row r="775" spans="1:1" ht="13.2">
      <c r="A775" s="62"/>
    </row>
    <row r="776" spans="1:1" ht="13.2">
      <c r="A776" s="62"/>
    </row>
    <row r="777" spans="1:1" ht="13.2">
      <c r="A777" s="62"/>
    </row>
    <row r="778" spans="1:1" ht="13.2">
      <c r="A778" s="62"/>
    </row>
    <row r="779" spans="1:1" ht="13.2">
      <c r="A779" s="62"/>
    </row>
    <row r="780" spans="1:1" ht="13.2">
      <c r="A780" s="62"/>
    </row>
    <row r="781" spans="1:1" ht="13.2">
      <c r="A781" s="62"/>
    </row>
    <row r="782" spans="1:1" ht="13.2">
      <c r="A782" s="62"/>
    </row>
    <row r="783" spans="1:1" ht="13.2">
      <c r="A783" s="62"/>
    </row>
    <row r="784" spans="1:1" ht="13.2">
      <c r="A784" s="62"/>
    </row>
    <row r="785" spans="1:1" ht="13.2">
      <c r="A785" s="62"/>
    </row>
    <row r="786" spans="1:1" ht="13.2">
      <c r="A786" s="62"/>
    </row>
    <row r="787" spans="1:1" ht="13.2">
      <c r="A787" s="62"/>
    </row>
    <row r="788" spans="1:1" ht="13.2">
      <c r="A788" s="62"/>
    </row>
    <row r="789" spans="1:1" ht="13.2">
      <c r="A789" s="62"/>
    </row>
    <row r="790" spans="1:1" ht="13.2">
      <c r="A790" s="62"/>
    </row>
    <row r="791" spans="1:1" ht="13.2">
      <c r="A791" s="62"/>
    </row>
    <row r="792" spans="1:1" ht="13.2">
      <c r="A792" s="62"/>
    </row>
    <row r="793" spans="1:1" ht="13.2">
      <c r="A793" s="62"/>
    </row>
    <row r="794" spans="1:1" ht="13.2">
      <c r="A794" s="62"/>
    </row>
    <row r="795" spans="1:1" ht="13.2">
      <c r="A795" s="62"/>
    </row>
    <row r="796" spans="1:1" ht="13.2">
      <c r="A796" s="62"/>
    </row>
    <row r="797" spans="1:1" ht="13.2">
      <c r="A797" s="62"/>
    </row>
    <row r="798" spans="1:1" ht="13.2">
      <c r="A798" s="62"/>
    </row>
    <row r="799" spans="1:1" ht="13.2">
      <c r="A799" s="62"/>
    </row>
    <row r="800" spans="1:1" ht="13.2">
      <c r="A800" s="62"/>
    </row>
    <row r="801" spans="1:1" ht="13.2">
      <c r="A801" s="62"/>
    </row>
    <row r="802" spans="1:1" ht="13.2">
      <c r="A802" s="62"/>
    </row>
    <row r="803" spans="1:1" ht="13.2">
      <c r="A803" s="62"/>
    </row>
    <row r="804" spans="1:1" ht="13.2">
      <c r="A804" s="62"/>
    </row>
    <row r="805" spans="1:1" ht="13.2">
      <c r="A805" s="62"/>
    </row>
    <row r="806" spans="1:1" ht="13.2">
      <c r="A806" s="62"/>
    </row>
    <row r="807" spans="1:1" ht="13.2">
      <c r="A807" s="62"/>
    </row>
    <row r="808" spans="1:1" ht="13.2">
      <c r="A808" s="62"/>
    </row>
    <row r="809" spans="1:1" ht="13.2">
      <c r="A809" s="62"/>
    </row>
    <row r="810" spans="1:1" ht="13.2">
      <c r="A810" s="62"/>
    </row>
    <row r="811" spans="1:1" ht="13.2">
      <c r="A811" s="62"/>
    </row>
    <row r="812" spans="1:1" ht="13.2">
      <c r="A812" s="62"/>
    </row>
    <row r="813" spans="1:1" ht="13.2">
      <c r="A813" s="62"/>
    </row>
    <row r="814" spans="1:1" ht="13.2">
      <c r="A814" s="62"/>
    </row>
    <row r="815" spans="1:1" ht="13.2">
      <c r="A815" s="62"/>
    </row>
    <row r="816" spans="1:1" ht="13.2">
      <c r="A816" s="62"/>
    </row>
    <row r="817" spans="1:1" ht="13.2">
      <c r="A817" s="62"/>
    </row>
    <row r="818" spans="1:1" ht="13.2">
      <c r="A818" s="62"/>
    </row>
    <row r="819" spans="1:1" ht="13.2">
      <c r="A819" s="62"/>
    </row>
    <row r="820" spans="1:1" ht="13.2">
      <c r="A820" s="62"/>
    </row>
    <row r="821" spans="1:1" ht="13.2">
      <c r="A821" s="62"/>
    </row>
    <row r="822" spans="1:1" ht="13.2">
      <c r="A822" s="62"/>
    </row>
    <row r="823" spans="1:1" ht="13.2">
      <c r="A823" s="62"/>
    </row>
    <row r="824" spans="1:1" ht="13.2">
      <c r="A824" s="62"/>
    </row>
    <row r="825" spans="1:1" ht="13.2">
      <c r="A825" s="62"/>
    </row>
    <row r="826" spans="1:1" ht="13.2">
      <c r="A826" s="62"/>
    </row>
    <row r="827" spans="1:1" ht="13.2">
      <c r="A827" s="62"/>
    </row>
    <row r="828" spans="1:1" ht="13.2">
      <c r="A828" s="62"/>
    </row>
    <row r="829" spans="1:1" ht="13.2">
      <c r="A829" s="62"/>
    </row>
    <row r="830" spans="1:1" ht="13.2">
      <c r="A830" s="62"/>
    </row>
    <row r="831" spans="1:1" ht="13.2">
      <c r="A831" s="62"/>
    </row>
    <row r="832" spans="1:1" ht="13.2">
      <c r="A832" s="62"/>
    </row>
    <row r="833" spans="1:1" ht="13.2">
      <c r="A833" s="62"/>
    </row>
    <row r="834" spans="1:1" ht="13.2">
      <c r="A834" s="62"/>
    </row>
    <row r="835" spans="1:1" ht="13.2">
      <c r="A835" s="62"/>
    </row>
    <row r="836" spans="1:1" ht="13.2">
      <c r="A836" s="62"/>
    </row>
    <row r="837" spans="1:1" ht="13.2">
      <c r="A837" s="62"/>
    </row>
    <row r="838" spans="1:1" ht="13.2">
      <c r="A838" s="62"/>
    </row>
    <row r="839" spans="1:1" ht="13.2">
      <c r="A839" s="62"/>
    </row>
    <row r="840" spans="1:1" ht="13.2">
      <c r="A840" s="62"/>
    </row>
    <row r="841" spans="1:1" ht="13.2">
      <c r="A841" s="62"/>
    </row>
    <row r="842" spans="1:1" ht="13.2">
      <c r="A842" s="62"/>
    </row>
    <row r="843" spans="1:1" ht="13.2">
      <c r="A843" s="62"/>
    </row>
    <row r="844" spans="1:1" ht="13.2">
      <c r="A844" s="62"/>
    </row>
    <row r="845" spans="1:1" ht="13.2">
      <c r="A845" s="62"/>
    </row>
    <row r="846" spans="1:1" ht="13.2">
      <c r="A846" s="62"/>
    </row>
    <row r="847" spans="1:1" ht="13.2">
      <c r="A847" s="62"/>
    </row>
    <row r="848" spans="1:1" ht="13.2">
      <c r="A848" s="62"/>
    </row>
    <row r="849" spans="1:1" ht="13.2">
      <c r="A849" s="62"/>
    </row>
    <row r="850" spans="1:1" ht="13.2">
      <c r="A850" s="62"/>
    </row>
  </sheetData>
  <mergeCells count="3">
    <mergeCell ref="A2:A5"/>
    <mergeCell ref="A1:P1"/>
    <mergeCell ref="E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50"/>
  <sheetViews>
    <sheetView workbookViewId="0"/>
  </sheetViews>
  <sheetFormatPr defaultColWidth="14.44140625" defaultRowHeight="15.75" customHeight="1"/>
  <cols>
    <col min="2" max="5" width="11.5546875" customWidth="1"/>
  </cols>
  <sheetData>
    <row r="1" spans="1:5" ht="22.8">
      <c r="A1" s="1" t="s">
        <v>0</v>
      </c>
    </row>
    <row r="2" spans="1:5" ht="74.400000000000006">
      <c r="A2" s="73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17.399999999999999">
      <c r="A3" s="66"/>
      <c r="B3" s="4" t="s">
        <v>6</v>
      </c>
      <c r="C3" s="4" t="s">
        <v>7</v>
      </c>
      <c r="D3" s="4" t="s">
        <v>8</v>
      </c>
      <c r="E3" s="4" t="s">
        <v>9</v>
      </c>
    </row>
    <row r="4" spans="1:5" ht="17.399999999999999">
      <c r="A4" s="66"/>
      <c r="B4" s="5" t="str">
        <f ca="1">IFERROR(__xludf.DUMMYFUNCTION("IMPORTRANGE(""1JqnQi6QJ1sMs0yP_cd1aV2Z-TPY4lT_HfoTdJdqXBH0"",""SEM1!Z4"")"),"23")</f>
        <v>23</v>
      </c>
      <c r="C4" s="6" t="str">
        <f ca="1">IFERROR(__xludf.DUMMYFUNCTION("IMPORTRANGE(""1xdF50wJNzW7wgi36L8a853Mff8iLj0ZIaZT1EG0Envo"",""sem1!V4"")"),"12")</f>
        <v>12</v>
      </c>
      <c r="D4" s="5" t="str">
        <f ca="1">IFERROR(__xludf.DUMMYFUNCTION("IMPORTRANGE(""1eDh0bZprejd8Sk-g0arGWs1CguB5h65CsNZb4ifRJyc"",""SEM1!Z4"")"),"36")</f>
        <v>36</v>
      </c>
      <c r="E4" s="5" t="str">
        <f ca="1">IFERROR(__xludf.DUMMYFUNCTION("ImportRange(""1aGucSPn2cq_tvw1m-1oesmXfvXETerxibdJTymD6g3s"",""SEM1!AC4"")"),"42")</f>
        <v>42</v>
      </c>
    </row>
    <row r="5" spans="1:5" ht="17.399999999999999">
      <c r="A5" s="74"/>
      <c r="B5" s="7">
        <f t="shared" ref="B5:E5" ca="1" si="0">FLOOR(B4/4,1)</f>
        <v>5</v>
      </c>
      <c r="C5" s="8">
        <f t="shared" ca="1" si="0"/>
        <v>3</v>
      </c>
      <c r="D5" s="9">
        <f t="shared" ca="1" si="0"/>
        <v>9</v>
      </c>
      <c r="E5" s="9">
        <f t="shared" ca="1" si="0"/>
        <v>10</v>
      </c>
    </row>
    <row r="6" spans="1:5" ht="17.399999999999999">
      <c r="A6" s="10" t="s">
        <v>10</v>
      </c>
    </row>
    <row r="7" spans="1:5" ht="17.399999999999999">
      <c r="A7" s="11">
        <v>2601</v>
      </c>
      <c r="B7" s="12" t="str">
        <f ca="1">IFERROR(__xludf.DUMMYFUNCTION("IMPORTRANGE(""1JqnQi6QJ1sMs0yP_cd1aV2Z-TPY4lT_HfoTdJdqXBH0"",""SEM1!Z6:Z120"")"),"0")</f>
        <v>0</v>
      </c>
      <c r="C7" s="12" t="str">
        <f ca="1">IFERROR(__xludf.DUMMYFUNCTION("IMPORTRANGE(""1xdF50wJNzW7wgi36L8a853Mff8iLj0ZIaZT1EG0Envo"",""sem1!V6:V120"")"),"0")</f>
        <v>0</v>
      </c>
      <c r="D7" s="13" t="str">
        <f ca="1">IFERROR(__xludf.DUMMYFUNCTION("IMPORTRANGE(""1eDh0bZprejd8Sk-g0arGWs1CguB5h65CsNZb4ifRJyc"",""SEM1!Z6:Z120"")"),"11")</f>
        <v>11</v>
      </c>
      <c r="E7" s="13" t="str">
        <f ca="1">IFERROR(__xludf.DUMMYFUNCTION("ImportRange(""1aGucSPn2cq_tvw1m-1oesmXfvXETerxibdJTymD6g3s"",""SEM1!AC6:AC120"")"),"4")</f>
        <v>4</v>
      </c>
    </row>
    <row r="8" spans="1:5" ht="17.399999999999999">
      <c r="A8" s="11">
        <v>2602</v>
      </c>
      <c r="B8" s="13">
        <v>9</v>
      </c>
      <c r="C8" s="14">
        <v>5</v>
      </c>
      <c r="D8" s="13">
        <v>2</v>
      </c>
      <c r="E8" s="13">
        <v>6</v>
      </c>
    </row>
    <row r="9" spans="1:5" ht="17.399999999999999">
      <c r="A9" s="11">
        <v>2603</v>
      </c>
      <c r="B9" s="13">
        <v>14</v>
      </c>
      <c r="C9" s="14">
        <v>5</v>
      </c>
      <c r="D9" s="13">
        <v>3</v>
      </c>
      <c r="E9" s="13">
        <v>6</v>
      </c>
    </row>
    <row r="10" spans="1:5" ht="17.399999999999999">
      <c r="A10" s="11">
        <v>2604</v>
      </c>
      <c r="B10" s="13">
        <v>0</v>
      </c>
      <c r="C10" s="14">
        <v>0</v>
      </c>
      <c r="D10" s="13">
        <v>15</v>
      </c>
      <c r="E10" s="13">
        <v>0</v>
      </c>
    </row>
    <row r="11" spans="1:5" ht="17.399999999999999">
      <c r="A11" s="11">
        <v>2605</v>
      </c>
      <c r="B11" s="13">
        <v>12</v>
      </c>
      <c r="C11" s="14">
        <v>4</v>
      </c>
      <c r="D11" s="13">
        <v>3</v>
      </c>
      <c r="E11" s="13">
        <v>9</v>
      </c>
    </row>
    <row r="12" spans="1:5" ht="17.399999999999999">
      <c r="A12" s="11">
        <v>2606</v>
      </c>
      <c r="B12" s="13">
        <v>14</v>
      </c>
      <c r="C12" s="14">
        <v>4</v>
      </c>
      <c r="D12" s="13">
        <v>3</v>
      </c>
      <c r="E12" s="13">
        <v>11</v>
      </c>
    </row>
    <row r="13" spans="1:5" ht="17.399999999999999">
      <c r="A13" s="11">
        <v>2607</v>
      </c>
      <c r="B13" s="13">
        <v>7</v>
      </c>
      <c r="C13" s="14">
        <v>2</v>
      </c>
      <c r="D13" s="13">
        <v>4</v>
      </c>
      <c r="E13" s="13">
        <v>7</v>
      </c>
    </row>
    <row r="14" spans="1:5" ht="17.399999999999999">
      <c r="A14" s="11">
        <v>2608</v>
      </c>
      <c r="B14" s="13">
        <v>15</v>
      </c>
      <c r="C14" s="14">
        <v>6</v>
      </c>
      <c r="D14" s="13">
        <v>3</v>
      </c>
      <c r="E14" s="13">
        <v>20</v>
      </c>
    </row>
    <row r="15" spans="1:5" ht="17.399999999999999">
      <c r="A15" s="11">
        <v>2609</v>
      </c>
      <c r="B15" s="13">
        <v>3</v>
      </c>
      <c r="C15" s="14">
        <v>3</v>
      </c>
      <c r="D15" s="13">
        <v>5</v>
      </c>
      <c r="E15" s="13">
        <v>4</v>
      </c>
    </row>
    <row r="16" spans="1:5" ht="17.399999999999999">
      <c r="A16" s="11">
        <v>2610</v>
      </c>
      <c r="B16" s="13">
        <v>0</v>
      </c>
      <c r="C16" s="14">
        <v>0</v>
      </c>
      <c r="D16" s="13">
        <v>17</v>
      </c>
      <c r="E16" s="13">
        <v>6</v>
      </c>
    </row>
    <row r="17" spans="1:5" ht="17.399999999999999">
      <c r="A17" s="11">
        <v>2611</v>
      </c>
      <c r="B17" s="13">
        <v>0</v>
      </c>
      <c r="C17" s="14">
        <v>0</v>
      </c>
      <c r="D17" s="13">
        <v>0</v>
      </c>
      <c r="E17" s="13">
        <v>31</v>
      </c>
    </row>
    <row r="18" spans="1:5" ht="17.399999999999999">
      <c r="A18" s="11">
        <v>2612</v>
      </c>
      <c r="B18" s="13">
        <v>0</v>
      </c>
      <c r="C18" s="14">
        <v>0</v>
      </c>
      <c r="D18" s="13">
        <v>3</v>
      </c>
      <c r="E18" s="13">
        <v>10</v>
      </c>
    </row>
    <row r="19" spans="1:5" ht="17.399999999999999">
      <c r="A19" s="11">
        <v>2613</v>
      </c>
      <c r="B19" s="13">
        <v>12</v>
      </c>
      <c r="C19" s="14">
        <v>3</v>
      </c>
      <c r="D19" s="13">
        <v>4</v>
      </c>
      <c r="E19" s="13">
        <v>7</v>
      </c>
    </row>
    <row r="20" spans="1:5" ht="17.399999999999999">
      <c r="A20" s="11">
        <v>2614</v>
      </c>
      <c r="B20" s="13">
        <v>9</v>
      </c>
      <c r="C20" s="14">
        <v>2</v>
      </c>
      <c r="D20" s="13">
        <v>4</v>
      </c>
      <c r="E20" s="13">
        <v>4</v>
      </c>
    </row>
    <row r="21" spans="1:5" ht="17.399999999999999">
      <c r="A21" s="11">
        <v>2615</v>
      </c>
      <c r="B21" s="13">
        <v>0</v>
      </c>
      <c r="C21" s="14">
        <v>0</v>
      </c>
      <c r="D21" s="13">
        <v>28</v>
      </c>
      <c r="E21" s="13">
        <v>1</v>
      </c>
    </row>
    <row r="22" spans="1:5" ht="17.399999999999999">
      <c r="A22" s="11">
        <v>2616</v>
      </c>
      <c r="B22" s="13">
        <v>0</v>
      </c>
      <c r="C22" s="14">
        <v>0</v>
      </c>
      <c r="D22" s="13">
        <v>4</v>
      </c>
      <c r="E22" s="13">
        <v>12</v>
      </c>
    </row>
    <row r="23" spans="1:5" ht="17.399999999999999">
      <c r="A23" s="11">
        <v>2617</v>
      </c>
      <c r="B23" s="13">
        <v>9</v>
      </c>
      <c r="C23" s="14">
        <v>1</v>
      </c>
      <c r="D23" s="13">
        <v>4</v>
      </c>
      <c r="E23" s="13">
        <v>6</v>
      </c>
    </row>
    <row r="24" spans="1:5" ht="17.399999999999999">
      <c r="A24" s="11">
        <v>2618</v>
      </c>
      <c r="B24" s="13">
        <v>9</v>
      </c>
      <c r="C24" s="14">
        <v>2</v>
      </c>
      <c r="D24" s="13">
        <v>0</v>
      </c>
      <c r="E24" s="13">
        <v>5</v>
      </c>
    </row>
    <row r="25" spans="1:5" ht="17.399999999999999">
      <c r="A25" s="11">
        <v>2619</v>
      </c>
      <c r="B25" s="13">
        <v>0</v>
      </c>
      <c r="C25" s="14">
        <v>0</v>
      </c>
      <c r="D25" s="13">
        <v>15</v>
      </c>
      <c r="E25" s="13">
        <v>5</v>
      </c>
    </row>
    <row r="26" spans="1:5" ht="17.399999999999999">
      <c r="A26" s="11">
        <v>2620</v>
      </c>
      <c r="B26" s="13">
        <v>0</v>
      </c>
      <c r="C26" s="14">
        <v>0</v>
      </c>
      <c r="D26" s="13">
        <v>4</v>
      </c>
      <c r="E26" s="13">
        <v>21</v>
      </c>
    </row>
    <row r="27" spans="1:5" ht="17.399999999999999">
      <c r="A27" s="11">
        <v>2621</v>
      </c>
      <c r="B27" s="13">
        <v>0</v>
      </c>
      <c r="C27" s="14">
        <v>0</v>
      </c>
      <c r="D27" s="13">
        <v>11</v>
      </c>
      <c r="E27" s="13">
        <v>4</v>
      </c>
    </row>
    <row r="28" spans="1:5" ht="17.399999999999999">
      <c r="A28" s="11">
        <v>2622</v>
      </c>
      <c r="B28" s="13">
        <v>0</v>
      </c>
      <c r="C28" s="14">
        <v>0</v>
      </c>
      <c r="D28" s="13">
        <v>11</v>
      </c>
      <c r="E28" s="13">
        <v>7</v>
      </c>
    </row>
    <row r="29" spans="1:5" ht="17.399999999999999">
      <c r="A29" s="11">
        <v>2623</v>
      </c>
      <c r="B29" s="13">
        <v>0</v>
      </c>
      <c r="C29" s="14">
        <v>0</v>
      </c>
      <c r="D29" s="13">
        <v>19</v>
      </c>
      <c r="E29" s="13">
        <v>2</v>
      </c>
    </row>
    <row r="30" spans="1:5" ht="17.399999999999999">
      <c r="A30" s="11">
        <v>2624</v>
      </c>
      <c r="B30" s="13">
        <v>0</v>
      </c>
      <c r="C30" s="14">
        <v>0</v>
      </c>
      <c r="D30" s="13">
        <v>15</v>
      </c>
      <c r="E30" s="13">
        <v>7</v>
      </c>
    </row>
    <row r="31" spans="1:5" ht="17.399999999999999">
      <c r="A31" s="11">
        <v>2625</v>
      </c>
      <c r="B31" s="13">
        <v>0</v>
      </c>
      <c r="C31" s="14">
        <v>0</v>
      </c>
      <c r="D31" s="13">
        <v>30</v>
      </c>
      <c r="E31" s="13">
        <v>4</v>
      </c>
    </row>
    <row r="32" spans="1:5" ht="17.399999999999999">
      <c r="A32" s="11">
        <v>2626</v>
      </c>
      <c r="B32" s="13">
        <v>0</v>
      </c>
      <c r="C32" s="14">
        <v>0</v>
      </c>
      <c r="D32" s="13">
        <v>8</v>
      </c>
      <c r="E32" s="13">
        <v>6</v>
      </c>
    </row>
    <row r="33" spans="1:5" ht="17.399999999999999">
      <c r="A33" s="11">
        <v>2627</v>
      </c>
      <c r="B33" s="13">
        <v>9</v>
      </c>
      <c r="C33" s="14">
        <v>5</v>
      </c>
      <c r="D33" s="13">
        <v>5</v>
      </c>
      <c r="E33" s="13">
        <v>7</v>
      </c>
    </row>
    <row r="34" spans="1:5" ht="17.399999999999999">
      <c r="A34" s="11">
        <v>2628</v>
      </c>
      <c r="B34" s="13">
        <v>0</v>
      </c>
      <c r="C34" s="14">
        <v>0</v>
      </c>
      <c r="D34" s="13">
        <v>26</v>
      </c>
      <c r="E34" s="13">
        <v>8</v>
      </c>
    </row>
    <row r="35" spans="1:5" ht="17.399999999999999">
      <c r="A35" s="11">
        <v>2629</v>
      </c>
      <c r="B35" s="13">
        <v>0</v>
      </c>
      <c r="C35" s="14">
        <v>0</v>
      </c>
      <c r="D35" s="13">
        <v>21</v>
      </c>
      <c r="E35" s="13">
        <v>9</v>
      </c>
    </row>
    <row r="36" spans="1:5" ht="17.399999999999999">
      <c r="A36" s="11">
        <v>2630</v>
      </c>
      <c r="B36" s="13">
        <v>0</v>
      </c>
      <c r="C36" s="14">
        <v>0</v>
      </c>
      <c r="D36" s="13">
        <v>1</v>
      </c>
      <c r="E36" s="13" t="e">
        <v>#VALUE!</v>
      </c>
    </row>
    <row r="37" spans="1:5" ht="17.399999999999999">
      <c r="A37" s="11">
        <v>2631</v>
      </c>
      <c r="B37" s="13">
        <v>0</v>
      </c>
      <c r="C37" s="14">
        <v>0</v>
      </c>
      <c r="D37" s="13">
        <v>21</v>
      </c>
      <c r="E37" s="13">
        <v>0</v>
      </c>
    </row>
    <row r="38" spans="1:5" ht="17.399999999999999">
      <c r="A38" s="11">
        <v>2632</v>
      </c>
      <c r="B38" s="13">
        <v>0</v>
      </c>
      <c r="C38" s="14">
        <v>0</v>
      </c>
      <c r="D38" s="13">
        <v>5</v>
      </c>
      <c r="E38" s="13">
        <v>17</v>
      </c>
    </row>
    <row r="39" spans="1:5" ht="17.399999999999999">
      <c r="A39" s="11">
        <v>2633</v>
      </c>
      <c r="B39" s="13">
        <v>0</v>
      </c>
      <c r="C39" s="14">
        <v>0</v>
      </c>
      <c r="D39" s="13">
        <v>14</v>
      </c>
      <c r="E39" s="13">
        <v>0</v>
      </c>
    </row>
    <row r="40" spans="1:5" ht="17.399999999999999">
      <c r="A40" s="11">
        <v>2634</v>
      </c>
      <c r="B40" s="13">
        <v>0</v>
      </c>
      <c r="C40" s="14">
        <v>0</v>
      </c>
      <c r="D40" s="13">
        <v>0</v>
      </c>
      <c r="E40" s="13">
        <v>14</v>
      </c>
    </row>
    <row r="41" spans="1:5" ht="17.399999999999999">
      <c r="A41" s="11">
        <v>2635</v>
      </c>
      <c r="B41" s="13">
        <v>0</v>
      </c>
      <c r="C41" s="14">
        <v>0</v>
      </c>
      <c r="D41" s="13">
        <v>28</v>
      </c>
      <c r="E41" s="13">
        <v>0</v>
      </c>
    </row>
    <row r="42" spans="1:5" ht="17.399999999999999">
      <c r="A42" s="11">
        <v>2636</v>
      </c>
      <c r="B42" s="13">
        <v>0</v>
      </c>
      <c r="C42" s="14">
        <v>0</v>
      </c>
      <c r="D42" s="13">
        <v>2</v>
      </c>
      <c r="E42" s="13">
        <v>7</v>
      </c>
    </row>
    <row r="43" spans="1:5" ht="17.399999999999999">
      <c r="A43" s="11">
        <v>2637</v>
      </c>
      <c r="B43" s="13">
        <v>0</v>
      </c>
      <c r="C43" s="14">
        <v>0</v>
      </c>
      <c r="D43" s="13">
        <v>23</v>
      </c>
      <c r="E43" s="13">
        <v>0</v>
      </c>
    </row>
    <row r="44" spans="1:5" ht="17.399999999999999">
      <c r="A44" s="11">
        <v>2638</v>
      </c>
      <c r="B44" s="13">
        <v>0</v>
      </c>
      <c r="C44" s="14">
        <v>0</v>
      </c>
      <c r="D44" s="13" t="e">
        <v>#VALUE!</v>
      </c>
      <c r="E44" s="13">
        <v>0</v>
      </c>
    </row>
    <row r="45" spans="1:5" ht="17.399999999999999">
      <c r="A45" s="11">
        <v>2639</v>
      </c>
      <c r="B45" s="13">
        <v>0</v>
      </c>
      <c r="C45" s="14">
        <v>0</v>
      </c>
      <c r="D45" s="13">
        <v>0</v>
      </c>
      <c r="E45" s="13">
        <v>12</v>
      </c>
    </row>
    <row r="46" spans="1:5" ht="17.399999999999999">
      <c r="A46" s="11">
        <v>2640</v>
      </c>
      <c r="B46" s="13">
        <v>0</v>
      </c>
      <c r="C46" s="14">
        <v>0</v>
      </c>
      <c r="D46" s="13">
        <v>0</v>
      </c>
      <c r="E46" s="13">
        <v>11</v>
      </c>
    </row>
    <row r="47" spans="1:5" ht="17.399999999999999">
      <c r="A47" s="11">
        <v>2641</v>
      </c>
      <c r="B47" s="13">
        <v>0</v>
      </c>
      <c r="C47" s="14">
        <v>0</v>
      </c>
      <c r="D47" s="13">
        <v>10</v>
      </c>
      <c r="E47" s="13">
        <v>0</v>
      </c>
    </row>
    <row r="48" spans="1:5" ht="17.399999999999999">
      <c r="A48" s="11">
        <v>2642</v>
      </c>
      <c r="B48" s="13">
        <v>0</v>
      </c>
      <c r="C48" s="14">
        <v>0</v>
      </c>
      <c r="D48" s="13">
        <v>0</v>
      </c>
      <c r="E48" s="13">
        <v>6</v>
      </c>
    </row>
    <row r="49" spans="1:5" ht="17.399999999999999">
      <c r="A49" s="11">
        <v>2643</v>
      </c>
      <c r="B49" s="13">
        <v>0</v>
      </c>
      <c r="C49" s="14">
        <v>0</v>
      </c>
      <c r="D49" s="13">
        <v>21</v>
      </c>
      <c r="E49" s="13">
        <v>0</v>
      </c>
    </row>
    <row r="50" spans="1:5" ht="17.399999999999999">
      <c r="A50" s="11">
        <v>2644</v>
      </c>
      <c r="B50" s="13">
        <v>0</v>
      </c>
      <c r="C50" s="14">
        <v>0</v>
      </c>
      <c r="D50" s="13">
        <v>15</v>
      </c>
      <c r="E50" s="13">
        <v>0</v>
      </c>
    </row>
    <row r="51" spans="1:5" ht="17.399999999999999">
      <c r="A51" s="11">
        <v>2645</v>
      </c>
      <c r="B51" s="13">
        <v>0</v>
      </c>
      <c r="C51" s="14">
        <v>0</v>
      </c>
      <c r="D51" s="13">
        <v>19</v>
      </c>
      <c r="E51" s="13">
        <v>0</v>
      </c>
    </row>
    <row r="52" spans="1:5" ht="17.399999999999999">
      <c r="A52" s="11">
        <v>2646</v>
      </c>
      <c r="B52" s="13">
        <v>0</v>
      </c>
      <c r="C52" s="14">
        <v>0</v>
      </c>
      <c r="D52" s="13">
        <v>20</v>
      </c>
      <c r="E52" s="13">
        <v>0</v>
      </c>
    </row>
    <row r="53" spans="1:5" ht="17.399999999999999">
      <c r="A53" s="11">
        <v>2647</v>
      </c>
      <c r="B53" s="13">
        <v>11</v>
      </c>
      <c r="C53" s="14">
        <v>2</v>
      </c>
      <c r="D53" s="13">
        <v>0</v>
      </c>
      <c r="E53" s="13">
        <v>0</v>
      </c>
    </row>
    <row r="54" spans="1:5" ht="17.399999999999999">
      <c r="A54" s="11">
        <v>2648</v>
      </c>
      <c r="B54" s="13">
        <v>0</v>
      </c>
      <c r="C54" s="14">
        <v>0</v>
      </c>
      <c r="D54" s="13">
        <v>0</v>
      </c>
      <c r="E54" s="13">
        <v>21</v>
      </c>
    </row>
    <row r="55" spans="1:5" ht="17.399999999999999">
      <c r="A55" s="11">
        <v>2649</v>
      </c>
      <c r="B55" s="13">
        <v>0</v>
      </c>
      <c r="C55" s="14">
        <v>0</v>
      </c>
      <c r="D55" s="13">
        <v>23</v>
      </c>
      <c r="E55" s="13">
        <v>0</v>
      </c>
    </row>
    <row r="56" spans="1:5" ht="17.399999999999999">
      <c r="A56" s="11">
        <v>2650</v>
      </c>
      <c r="B56" s="13">
        <v>0</v>
      </c>
      <c r="C56" s="14">
        <v>0</v>
      </c>
      <c r="D56" s="13">
        <v>0</v>
      </c>
      <c r="E56" s="13">
        <v>15</v>
      </c>
    </row>
    <row r="57" spans="1:5" ht="17.399999999999999">
      <c r="A57" s="11">
        <v>2651</v>
      </c>
      <c r="B57" s="13">
        <v>0</v>
      </c>
      <c r="C57" s="14">
        <v>0</v>
      </c>
      <c r="D57" s="13">
        <v>26</v>
      </c>
      <c r="E57" s="13">
        <v>0</v>
      </c>
    </row>
    <row r="58" spans="1:5" ht="17.399999999999999">
      <c r="A58" s="11">
        <v>2652</v>
      </c>
      <c r="B58" s="13">
        <v>17</v>
      </c>
      <c r="C58" s="14">
        <v>4</v>
      </c>
      <c r="D58" s="13">
        <v>0</v>
      </c>
      <c r="E58" s="13">
        <v>0</v>
      </c>
    </row>
    <row r="59" spans="1:5" ht="17.399999999999999">
      <c r="A59" s="11">
        <v>2653</v>
      </c>
      <c r="B59" s="13">
        <v>8</v>
      </c>
      <c r="C59" s="14">
        <v>5</v>
      </c>
      <c r="D59" s="13">
        <v>0</v>
      </c>
      <c r="E59" s="13">
        <v>0</v>
      </c>
    </row>
    <row r="60" spans="1:5" ht="17.399999999999999">
      <c r="A60" s="11">
        <v>2654</v>
      </c>
      <c r="B60" s="13">
        <v>0</v>
      </c>
      <c r="C60" s="14">
        <v>0</v>
      </c>
      <c r="D60" s="13">
        <v>3</v>
      </c>
      <c r="E60" s="13">
        <v>0</v>
      </c>
    </row>
    <row r="61" spans="1:5" ht="17.399999999999999">
      <c r="A61" s="11">
        <v>2655</v>
      </c>
      <c r="B61" s="13">
        <v>11</v>
      </c>
      <c r="C61" s="14">
        <v>3</v>
      </c>
      <c r="D61" s="13">
        <v>0</v>
      </c>
      <c r="E61" s="13">
        <v>0</v>
      </c>
    </row>
    <row r="62" spans="1:5" ht="17.399999999999999">
      <c r="A62" s="11">
        <v>2656</v>
      </c>
      <c r="B62" s="13">
        <v>0</v>
      </c>
      <c r="C62" s="14">
        <v>0</v>
      </c>
      <c r="D62" s="13">
        <v>0</v>
      </c>
      <c r="E62" s="13">
        <v>8</v>
      </c>
    </row>
    <row r="63" spans="1:5" ht="17.399999999999999">
      <c r="A63" s="11">
        <v>2657</v>
      </c>
      <c r="B63" s="13">
        <v>6</v>
      </c>
      <c r="C63" s="14">
        <v>4</v>
      </c>
      <c r="D63" s="13">
        <v>0</v>
      </c>
      <c r="E63" s="13">
        <v>0</v>
      </c>
    </row>
    <row r="64" spans="1:5" ht="17.399999999999999">
      <c r="A64" s="11">
        <v>2658</v>
      </c>
      <c r="B64" s="13">
        <v>4</v>
      </c>
      <c r="C64" s="14">
        <v>1</v>
      </c>
      <c r="D64" s="13">
        <v>0</v>
      </c>
      <c r="E64" s="13">
        <v>0</v>
      </c>
    </row>
    <row r="65" spans="1:5" ht="17.399999999999999">
      <c r="A65" s="11">
        <v>2659</v>
      </c>
      <c r="B65" s="13">
        <v>3</v>
      </c>
      <c r="C65" s="14">
        <v>2</v>
      </c>
      <c r="D65" s="13">
        <v>0</v>
      </c>
      <c r="E65" s="13">
        <v>0</v>
      </c>
    </row>
    <row r="66" spans="1:5" ht="17.399999999999999">
      <c r="A66" s="11">
        <v>2660</v>
      </c>
      <c r="B66" s="13">
        <v>9</v>
      </c>
      <c r="C66" s="14">
        <v>2</v>
      </c>
      <c r="D66" s="13">
        <v>0</v>
      </c>
      <c r="E66" s="13">
        <v>0</v>
      </c>
    </row>
    <row r="67" spans="1:5" ht="17.399999999999999">
      <c r="A67" s="11">
        <v>2661</v>
      </c>
      <c r="B67" s="13">
        <v>0</v>
      </c>
      <c r="C67" s="14">
        <v>0</v>
      </c>
      <c r="D67" s="13">
        <v>26</v>
      </c>
      <c r="E67" s="13">
        <v>0</v>
      </c>
    </row>
    <row r="68" spans="1:5" ht="17.399999999999999">
      <c r="A68" s="11">
        <v>2662</v>
      </c>
      <c r="B68" s="13">
        <v>0</v>
      </c>
      <c r="C68" s="14">
        <v>0</v>
      </c>
      <c r="D68" s="13">
        <v>0</v>
      </c>
      <c r="E68" s="13">
        <v>14</v>
      </c>
    </row>
    <row r="69" spans="1:5" ht="17.399999999999999">
      <c r="A69" s="11">
        <v>2663</v>
      </c>
      <c r="B69" s="13">
        <v>23</v>
      </c>
      <c r="C69" s="14">
        <v>8</v>
      </c>
      <c r="D69" s="13">
        <v>0</v>
      </c>
      <c r="E69" s="13">
        <v>0</v>
      </c>
    </row>
    <row r="70" spans="1:5" ht="17.399999999999999">
      <c r="A70" s="11">
        <v>2664</v>
      </c>
      <c r="B70" s="13">
        <v>0</v>
      </c>
      <c r="C70" s="14">
        <v>0</v>
      </c>
      <c r="D70" s="13">
        <v>20</v>
      </c>
      <c r="E70" s="13">
        <v>0</v>
      </c>
    </row>
    <row r="71" spans="1:5" ht="17.399999999999999">
      <c r="A71" s="11">
        <v>2665</v>
      </c>
      <c r="B71" s="13">
        <v>0</v>
      </c>
      <c r="C71" s="14">
        <v>0</v>
      </c>
      <c r="D71" s="13">
        <v>15</v>
      </c>
      <c r="E71" s="13">
        <v>0</v>
      </c>
    </row>
    <row r="72" spans="1:5" ht="17.399999999999999">
      <c r="A72" s="11">
        <v>2666</v>
      </c>
      <c r="B72" s="13">
        <v>0</v>
      </c>
      <c r="C72" s="14">
        <v>0</v>
      </c>
      <c r="D72" s="13">
        <v>9</v>
      </c>
      <c r="E72" s="13">
        <v>0</v>
      </c>
    </row>
    <row r="73" spans="1:5" ht="17.399999999999999">
      <c r="A73" s="11">
        <v>2667</v>
      </c>
      <c r="B73" s="13">
        <v>0</v>
      </c>
      <c r="C73" s="14">
        <v>0</v>
      </c>
      <c r="D73" s="13">
        <v>12</v>
      </c>
      <c r="E73" s="13">
        <v>0</v>
      </c>
    </row>
    <row r="74" spans="1:5" ht="17.399999999999999">
      <c r="A74" s="11">
        <v>2668</v>
      </c>
      <c r="B74" s="13">
        <v>0</v>
      </c>
      <c r="C74" s="14">
        <v>0</v>
      </c>
      <c r="D74" s="13">
        <v>19</v>
      </c>
      <c r="E74" s="13">
        <v>0</v>
      </c>
    </row>
    <row r="75" spans="1:5" ht="17.399999999999999">
      <c r="A75" s="11">
        <v>2669</v>
      </c>
      <c r="B75" s="13">
        <v>0</v>
      </c>
      <c r="C75" s="14">
        <v>0</v>
      </c>
      <c r="D75" s="13">
        <v>0</v>
      </c>
      <c r="E75" s="13">
        <v>15</v>
      </c>
    </row>
    <row r="76" spans="1:5" ht="17.399999999999999">
      <c r="A76" s="11">
        <v>2670</v>
      </c>
      <c r="B76" s="13">
        <v>0</v>
      </c>
      <c r="C76" s="14">
        <v>0</v>
      </c>
      <c r="D76" s="13">
        <v>0</v>
      </c>
      <c r="E76" s="13">
        <v>9</v>
      </c>
    </row>
    <row r="77" spans="1:5" ht="17.399999999999999">
      <c r="A77" s="11">
        <v>2671</v>
      </c>
      <c r="B77" s="13">
        <v>6</v>
      </c>
      <c r="C77" s="14">
        <v>9</v>
      </c>
      <c r="D77" s="13">
        <v>0</v>
      </c>
      <c r="E77" s="13">
        <v>11</v>
      </c>
    </row>
    <row r="78" spans="1:5" ht="17.399999999999999">
      <c r="A78" s="11">
        <v>2672</v>
      </c>
      <c r="B78" s="13">
        <v>0</v>
      </c>
      <c r="C78" s="14">
        <v>0</v>
      </c>
      <c r="D78" s="13">
        <v>0</v>
      </c>
      <c r="E78" s="13">
        <v>14</v>
      </c>
    </row>
    <row r="79" spans="1:5" ht="17.399999999999999">
      <c r="A79" s="11">
        <v>2673</v>
      </c>
      <c r="B79" s="13">
        <v>0</v>
      </c>
      <c r="C79" s="14">
        <v>0</v>
      </c>
      <c r="D79" s="13">
        <v>0</v>
      </c>
      <c r="E79" s="13">
        <v>9</v>
      </c>
    </row>
    <row r="80" spans="1:5" ht="17.399999999999999">
      <c r="A80" s="11">
        <v>2674</v>
      </c>
      <c r="B80" s="13">
        <v>13</v>
      </c>
      <c r="C80" s="14">
        <v>5</v>
      </c>
      <c r="D80" s="13">
        <v>0</v>
      </c>
      <c r="E80" s="13">
        <v>0</v>
      </c>
    </row>
    <row r="81" spans="1:5" ht="17.399999999999999">
      <c r="A81" s="11">
        <v>2675</v>
      </c>
      <c r="B81" s="13">
        <v>10</v>
      </c>
      <c r="C81" s="14">
        <v>4</v>
      </c>
      <c r="D81" s="13">
        <v>0</v>
      </c>
      <c r="E81" s="13">
        <v>0</v>
      </c>
    </row>
    <row r="82" spans="1:5" ht="17.399999999999999">
      <c r="A82" s="11">
        <v>2676</v>
      </c>
      <c r="B82" s="13">
        <v>0</v>
      </c>
      <c r="C82" s="14">
        <v>0</v>
      </c>
      <c r="D82" s="13">
        <v>9</v>
      </c>
      <c r="E82" s="13">
        <v>0</v>
      </c>
    </row>
    <row r="83" spans="1:5" ht="17.399999999999999">
      <c r="A83" s="11">
        <v>2677</v>
      </c>
      <c r="B83" s="13">
        <v>0</v>
      </c>
      <c r="C83" s="14">
        <v>0</v>
      </c>
      <c r="D83" s="13">
        <v>5</v>
      </c>
      <c r="E83" s="13">
        <v>0</v>
      </c>
    </row>
    <row r="84" spans="1:5" ht="17.399999999999999">
      <c r="A84" s="11">
        <v>2678</v>
      </c>
      <c r="B84" s="13">
        <v>0</v>
      </c>
      <c r="C84" s="14">
        <v>0</v>
      </c>
      <c r="D84" s="13">
        <v>0</v>
      </c>
      <c r="E84" s="13">
        <v>16</v>
      </c>
    </row>
    <row r="85" spans="1:5" ht="17.399999999999999">
      <c r="A85" s="11">
        <v>2679</v>
      </c>
      <c r="B85" s="13">
        <v>14</v>
      </c>
      <c r="C85" s="14">
        <v>6</v>
      </c>
      <c r="D85" s="13">
        <v>0</v>
      </c>
      <c r="E85" s="13">
        <v>5</v>
      </c>
    </row>
    <row r="86" spans="1:5" ht="17.399999999999999">
      <c r="A86" s="11">
        <v>2680</v>
      </c>
      <c r="B86" s="13">
        <v>0</v>
      </c>
      <c r="C86" s="14">
        <v>0</v>
      </c>
      <c r="D86" s="13">
        <v>0</v>
      </c>
      <c r="E86" s="13">
        <v>14</v>
      </c>
    </row>
    <row r="87" spans="1:5" ht="17.399999999999999">
      <c r="A87" s="11">
        <v>2681</v>
      </c>
      <c r="B87" s="13">
        <v>0</v>
      </c>
      <c r="C87" s="14">
        <v>0</v>
      </c>
      <c r="D87" s="13">
        <v>30</v>
      </c>
      <c r="E87" s="13">
        <v>0</v>
      </c>
    </row>
    <row r="88" spans="1:5" ht="17.399999999999999">
      <c r="A88" s="11">
        <v>2682</v>
      </c>
      <c r="B88" s="13">
        <v>14</v>
      </c>
      <c r="C88" s="14">
        <v>4</v>
      </c>
      <c r="D88" s="13">
        <v>0</v>
      </c>
      <c r="E88" s="13">
        <v>0</v>
      </c>
    </row>
    <row r="89" spans="1:5" ht="17.399999999999999">
      <c r="A89" s="11">
        <v>2683</v>
      </c>
      <c r="B89" s="13">
        <v>0</v>
      </c>
      <c r="C89" s="14">
        <v>0</v>
      </c>
      <c r="D89" s="13">
        <v>0</v>
      </c>
      <c r="E89" s="13">
        <v>13</v>
      </c>
    </row>
    <row r="90" spans="1:5" ht="17.399999999999999">
      <c r="A90" s="11">
        <v>2684</v>
      </c>
      <c r="B90" s="13">
        <v>11</v>
      </c>
      <c r="C90" s="14">
        <v>2</v>
      </c>
      <c r="D90" s="13">
        <v>0</v>
      </c>
      <c r="E90" s="13">
        <v>0</v>
      </c>
    </row>
    <row r="91" spans="1:5" ht="17.399999999999999">
      <c r="A91" s="11">
        <v>2685</v>
      </c>
      <c r="B91" s="13">
        <v>0</v>
      </c>
      <c r="C91" s="14">
        <v>0</v>
      </c>
      <c r="D91" s="13">
        <v>0</v>
      </c>
      <c r="E91" s="13">
        <v>7</v>
      </c>
    </row>
    <row r="92" spans="1:5" ht="17.399999999999999">
      <c r="A92" s="11">
        <v>2686</v>
      </c>
      <c r="B92" s="13">
        <v>0</v>
      </c>
      <c r="C92" s="14">
        <v>0</v>
      </c>
      <c r="D92" s="13">
        <v>12</v>
      </c>
      <c r="E92" s="13">
        <v>0</v>
      </c>
    </row>
    <row r="93" spans="1:5" ht="17.399999999999999">
      <c r="A93" s="11">
        <v>2687</v>
      </c>
      <c r="B93" s="13">
        <v>8</v>
      </c>
      <c r="C93" s="14">
        <v>2</v>
      </c>
      <c r="D93" s="13">
        <v>0</v>
      </c>
      <c r="E93" s="13">
        <v>0</v>
      </c>
    </row>
    <row r="94" spans="1:5" ht="17.399999999999999">
      <c r="A94" s="11">
        <v>2688</v>
      </c>
      <c r="B94" s="13">
        <v>9</v>
      </c>
      <c r="C94" s="14">
        <v>3</v>
      </c>
      <c r="D94" s="13">
        <v>0</v>
      </c>
      <c r="E94" s="13">
        <v>0</v>
      </c>
    </row>
    <row r="95" spans="1:5" ht="17.399999999999999">
      <c r="A95" s="11">
        <v>2689</v>
      </c>
      <c r="B95" s="13">
        <v>0</v>
      </c>
      <c r="C95" s="14">
        <v>0</v>
      </c>
      <c r="D95" s="13">
        <v>9</v>
      </c>
      <c r="E95" s="13">
        <v>0</v>
      </c>
    </row>
    <row r="96" spans="1:5" ht="17.399999999999999">
      <c r="A96" s="11">
        <v>2690</v>
      </c>
      <c r="B96" s="13">
        <v>0</v>
      </c>
      <c r="C96" s="14">
        <v>0</v>
      </c>
      <c r="D96" s="13">
        <v>0</v>
      </c>
      <c r="E96" s="13">
        <v>19</v>
      </c>
    </row>
    <row r="97" spans="1:5" ht="17.399999999999999">
      <c r="A97" s="11">
        <v>2691</v>
      </c>
      <c r="B97" s="13">
        <v>10</v>
      </c>
      <c r="C97" s="14">
        <v>4</v>
      </c>
      <c r="D97" s="13">
        <v>0</v>
      </c>
      <c r="E97" s="13">
        <v>0</v>
      </c>
    </row>
    <row r="98" spans="1:5" ht="17.399999999999999">
      <c r="A98" s="11">
        <v>2692</v>
      </c>
      <c r="B98" s="13">
        <v>10</v>
      </c>
      <c r="C98" s="14">
        <v>5</v>
      </c>
      <c r="D98" s="13">
        <v>0</v>
      </c>
      <c r="E98" s="13">
        <v>0</v>
      </c>
    </row>
    <row r="99" spans="1:5" ht="17.399999999999999">
      <c r="A99" s="11">
        <v>2693</v>
      </c>
      <c r="B99" s="13">
        <v>0</v>
      </c>
      <c r="C99" s="14">
        <v>0</v>
      </c>
      <c r="D99" s="13">
        <v>0</v>
      </c>
      <c r="E99" s="13">
        <v>19</v>
      </c>
    </row>
    <row r="100" spans="1:5" ht="17.399999999999999">
      <c r="A100" s="11">
        <v>2694</v>
      </c>
      <c r="B100" s="13">
        <v>0</v>
      </c>
      <c r="C100" s="14">
        <v>0</v>
      </c>
      <c r="D100" s="13">
        <v>0</v>
      </c>
      <c r="E100" s="13">
        <v>14</v>
      </c>
    </row>
    <row r="101" spans="1:5" ht="13.2">
      <c r="A101" s="15"/>
    </row>
    <row r="102" spans="1:5" ht="13.2">
      <c r="A102" s="15"/>
    </row>
    <row r="103" spans="1:5" ht="13.2">
      <c r="A103" s="15"/>
    </row>
    <row r="104" spans="1:5" ht="13.2">
      <c r="A104" s="15"/>
    </row>
    <row r="105" spans="1:5" ht="13.2">
      <c r="A105" s="15"/>
    </row>
    <row r="106" spans="1:5" ht="13.2">
      <c r="A106" s="15"/>
    </row>
    <row r="107" spans="1:5" ht="13.2">
      <c r="A107" s="15"/>
    </row>
    <row r="108" spans="1:5" ht="13.2">
      <c r="A108" s="15"/>
    </row>
    <row r="109" spans="1:5" ht="13.2">
      <c r="A109" s="15"/>
    </row>
    <row r="110" spans="1:5" ht="13.2">
      <c r="A110" s="15"/>
    </row>
    <row r="111" spans="1:5" ht="13.2">
      <c r="A111" s="15"/>
    </row>
    <row r="112" spans="1:5" ht="13.2">
      <c r="A112" s="15"/>
    </row>
    <row r="113" spans="1:1" ht="13.2">
      <c r="A113" s="15"/>
    </row>
    <row r="114" spans="1:1" ht="13.2">
      <c r="A114" s="15"/>
    </row>
    <row r="115" spans="1:1" ht="13.2">
      <c r="A115" s="15"/>
    </row>
    <row r="116" spans="1:1" ht="13.2">
      <c r="A116" s="15"/>
    </row>
    <row r="117" spans="1:1" ht="13.2">
      <c r="A117" s="15"/>
    </row>
    <row r="118" spans="1:1" ht="13.2">
      <c r="A118" s="15"/>
    </row>
    <row r="119" spans="1:1" ht="13.2">
      <c r="A119" s="15"/>
    </row>
    <row r="120" spans="1:1" ht="13.2">
      <c r="A120" s="15"/>
    </row>
    <row r="121" spans="1:1" ht="13.2">
      <c r="A121" s="15"/>
    </row>
    <row r="122" spans="1:1" ht="13.2">
      <c r="A122" s="15"/>
    </row>
    <row r="123" spans="1:1" ht="13.2">
      <c r="A123" s="15"/>
    </row>
    <row r="124" spans="1:1" ht="13.2">
      <c r="A124" s="15"/>
    </row>
    <row r="125" spans="1:1" ht="13.2">
      <c r="A125" s="15"/>
    </row>
    <row r="126" spans="1:1" ht="13.2">
      <c r="A126" s="15"/>
    </row>
    <row r="127" spans="1:1" ht="13.2">
      <c r="A127" s="15"/>
    </row>
    <row r="128" spans="1:1" ht="13.2">
      <c r="A128" s="15"/>
    </row>
    <row r="129" spans="1:1" ht="13.2">
      <c r="A129" s="15"/>
    </row>
    <row r="130" spans="1:1" ht="13.2">
      <c r="A130" s="15"/>
    </row>
    <row r="131" spans="1:1" ht="13.2">
      <c r="A131" s="15"/>
    </row>
    <row r="132" spans="1:1" ht="13.2">
      <c r="A132" s="15"/>
    </row>
    <row r="133" spans="1:1" ht="13.2">
      <c r="A133" s="15"/>
    </row>
    <row r="134" spans="1:1" ht="13.2">
      <c r="A134" s="15"/>
    </row>
    <row r="135" spans="1:1" ht="13.2">
      <c r="A135" s="15"/>
    </row>
    <row r="136" spans="1:1" ht="13.2">
      <c r="A136" s="15"/>
    </row>
    <row r="137" spans="1:1" ht="13.2">
      <c r="A137" s="15"/>
    </row>
    <row r="138" spans="1:1" ht="13.2">
      <c r="A138" s="15"/>
    </row>
    <row r="139" spans="1:1" ht="13.2">
      <c r="A139" s="15"/>
    </row>
    <row r="140" spans="1:1" ht="13.2">
      <c r="A140" s="15"/>
    </row>
    <row r="141" spans="1:1" ht="13.2">
      <c r="A141" s="15"/>
    </row>
    <row r="142" spans="1:1" ht="13.2">
      <c r="A142" s="15"/>
    </row>
    <row r="143" spans="1:1" ht="13.2">
      <c r="A143" s="15"/>
    </row>
    <row r="144" spans="1:1" ht="13.2">
      <c r="A144" s="15"/>
    </row>
    <row r="145" spans="1:1" ht="13.2">
      <c r="A145" s="15"/>
    </row>
    <row r="146" spans="1:1" ht="13.2">
      <c r="A146" s="15"/>
    </row>
    <row r="147" spans="1:1" ht="13.2">
      <c r="A147" s="15"/>
    </row>
    <row r="148" spans="1:1" ht="13.2">
      <c r="A148" s="15"/>
    </row>
    <row r="149" spans="1:1" ht="13.2">
      <c r="A149" s="15"/>
    </row>
    <row r="150" spans="1:1" ht="13.2">
      <c r="A150" s="15"/>
    </row>
    <row r="151" spans="1:1" ht="13.2">
      <c r="A151" s="15"/>
    </row>
    <row r="152" spans="1:1" ht="13.2">
      <c r="A152" s="15"/>
    </row>
    <row r="153" spans="1:1" ht="13.2">
      <c r="A153" s="15"/>
    </row>
    <row r="154" spans="1:1" ht="13.2">
      <c r="A154" s="15"/>
    </row>
    <row r="155" spans="1:1" ht="13.2">
      <c r="A155" s="15"/>
    </row>
    <row r="156" spans="1:1" ht="13.2">
      <c r="A156" s="15"/>
    </row>
    <row r="157" spans="1:1" ht="13.2">
      <c r="A157" s="15"/>
    </row>
    <row r="158" spans="1:1" ht="13.2">
      <c r="A158" s="15"/>
    </row>
    <row r="159" spans="1:1" ht="13.2">
      <c r="A159" s="15"/>
    </row>
    <row r="160" spans="1:1" ht="13.2">
      <c r="A160" s="15"/>
    </row>
    <row r="161" spans="1:1" ht="13.2">
      <c r="A161" s="15"/>
    </row>
    <row r="162" spans="1:1" ht="13.2">
      <c r="A162" s="15"/>
    </row>
    <row r="163" spans="1:1" ht="13.2">
      <c r="A163" s="15"/>
    </row>
    <row r="164" spans="1:1" ht="13.2">
      <c r="A164" s="15"/>
    </row>
    <row r="165" spans="1:1" ht="13.2">
      <c r="A165" s="15"/>
    </row>
    <row r="166" spans="1:1" ht="13.2">
      <c r="A166" s="15"/>
    </row>
    <row r="167" spans="1:1" ht="13.2">
      <c r="A167" s="15"/>
    </row>
    <row r="168" spans="1:1" ht="13.2">
      <c r="A168" s="15"/>
    </row>
    <row r="169" spans="1:1" ht="13.2">
      <c r="A169" s="15"/>
    </row>
    <row r="170" spans="1:1" ht="13.2">
      <c r="A170" s="15"/>
    </row>
    <row r="171" spans="1:1" ht="13.2">
      <c r="A171" s="15"/>
    </row>
    <row r="172" spans="1:1" ht="13.2">
      <c r="A172" s="15"/>
    </row>
    <row r="173" spans="1:1" ht="13.2">
      <c r="A173" s="15"/>
    </row>
    <row r="174" spans="1:1" ht="13.2">
      <c r="A174" s="15"/>
    </row>
    <row r="175" spans="1:1" ht="13.2">
      <c r="A175" s="15"/>
    </row>
    <row r="176" spans="1:1" ht="13.2">
      <c r="A176" s="15"/>
    </row>
    <row r="177" spans="1:1" ht="13.2">
      <c r="A177" s="15"/>
    </row>
    <row r="178" spans="1:1" ht="13.2">
      <c r="A178" s="15"/>
    </row>
    <row r="179" spans="1:1" ht="13.2">
      <c r="A179" s="15"/>
    </row>
    <row r="180" spans="1:1" ht="13.2">
      <c r="A180" s="15"/>
    </row>
    <row r="181" spans="1:1" ht="13.2">
      <c r="A181" s="15"/>
    </row>
    <row r="182" spans="1:1" ht="13.2">
      <c r="A182" s="15"/>
    </row>
    <row r="183" spans="1:1" ht="13.2">
      <c r="A183" s="15"/>
    </row>
    <row r="184" spans="1:1" ht="13.2">
      <c r="A184" s="15"/>
    </row>
    <row r="185" spans="1:1" ht="13.2">
      <c r="A185" s="15"/>
    </row>
    <row r="186" spans="1:1" ht="13.2">
      <c r="A186" s="15"/>
    </row>
    <row r="187" spans="1:1" ht="13.2">
      <c r="A187" s="15"/>
    </row>
    <row r="188" spans="1:1" ht="13.2">
      <c r="A188" s="15"/>
    </row>
    <row r="189" spans="1:1" ht="13.2">
      <c r="A189" s="15"/>
    </row>
    <row r="190" spans="1:1" ht="13.2">
      <c r="A190" s="15"/>
    </row>
    <row r="191" spans="1:1" ht="13.2">
      <c r="A191" s="15"/>
    </row>
    <row r="192" spans="1:1" ht="13.2">
      <c r="A192" s="15"/>
    </row>
    <row r="193" spans="1:1" ht="13.2">
      <c r="A193" s="15"/>
    </row>
    <row r="194" spans="1:1" ht="13.2">
      <c r="A194" s="15"/>
    </row>
    <row r="195" spans="1:1" ht="13.2">
      <c r="A195" s="15"/>
    </row>
    <row r="196" spans="1:1" ht="13.2">
      <c r="A196" s="15"/>
    </row>
    <row r="197" spans="1:1" ht="13.2">
      <c r="A197" s="15"/>
    </row>
    <row r="198" spans="1:1" ht="13.2">
      <c r="A198" s="15"/>
    </row>
    <row r="199" spans="1:1" ht="13.2">
      <c r="A199" s="15"/>
    </row>
    <row r="200" spans="1:1" ht="13.2">
      <c r="A200" s="15"/>
    </row>
    <row r="201" spans="1:1" ht="13.2">
      <c r="A201" s="15"/>
    </row>
    <row r="202" spans="1:1" ht="13.2">
      <c r="A202" s="15"/>
    </row>
    <row r="203" spans="1:1" ht="13.2">
      <c r="A203" s="15"/>
    </row>
    <row r="204" spans="1:1" ht="13.2">
      <c r="A204" s="15"/>
    </row>
    <row r="205" spans="1:1" ht="13.2">
      <c r="A205" s="15"/>
    </row>
    <row r="206" spans="1:1" ht="13.2">
      <c r="A206" s="15"/>
    </row>
    <row r="207" spans="1:1" ht="13.2">
      <c r="A207" s="15"/>
    </row>
    <row r="208" spans="1:1" ht="13.2">
      <c r="A208" s="15"/>
    </row>
    <row r="209" spans="1:1" ht="13.2">
      <c r="A209" s="15"/>
    </row>
    <row r="210" spans="1:1" ht="13.2">
      <c r="A210" s="15"/>
    </row>
    <row r="211" spans="1:1" ht="13.2">
      <c r="A211" s="15"/>
    </row>
    <row r="212" spans="1:1" ht="13.2">
      <c r="A212" s="15"/>
    </row>
    <row r="213" spans="1:1" ht="13.2">
      <c r="A213" s="15"/>
    </row>
    <row r="214" spans="1:1" ht="13.2">
      <c r="A214" s="15"/>
    </row>
    <row r="215" spans="1:1" ht="13.2">
      <c r="A215" s="15"/>
    </row>
    <row r="216" spans="1:1" ht="13.2">
      <c r="A216" s="15"/>
    </row>
    <row r="217" spans="1:1" ht="13.2">
      <c r="A217" s="15"/>
    </row>
    <row r="218" spans="1:1" ht="13.2">
      <c r="A218" s="15"/>
    </row>
    <row r="219" spans="1:1" ht="13.2">
      <c r="A219" s="15"/>
    </row>
    <row r="220" spans="1:1" ht="13.2">
      <c r="A220" s="15"/>
    </row>
    <row r="221" spans="1:1" ht="13.2">
      <c r="A221" s="15"/>
    </row>
    <row r="222" spans="1:1" ht="13.2">
      <c r="A222" s="15"/>
    </row>
    <row r="223" spans="1:1" ht="13.2">
      <c r="A223" s="15"/>
    </row>
    <row r="224" spans="1:1" ht="13.2">
      <c r="A224" s="15"/>
    </row>
    <row r="225" spans="1:1" ht="13.2">
      <c r="A225" s="15"/>
    </row>
    <row r="226" spans="1:1" ht="13.2">
      <c r="A226" s="15"/>
    </row>
    <row r="227" spans="1:1" ht="13.2">
      <c r="A227" s="15"/>
    </row>
    <row r="228" spans="1:1" ht="13.2">
      <c r="A228" s="15"/>
    </row>
    <row r="229" spans="1:1" ht="13.2">
      <c r="A229" s="15"/>
    </row>
    <row r="230" spans="1:1" ht="13.2">
      <c r="A230" s="15"/>
    </row>
    <row r="231" spans="1:1" ht="13.2">
      <c r="A231" s="15"/>
    </row>
    <row r="232" spans="1:1" ht="13.2">
      <c r="A232" s="15"/>
    </row>
    <row r="233" spans="1:1" ht="13.2">
      <c r="A233" s="15"/>
    </row>
    <row r="234" spans="1:1" ht="13.2">
      <c r="A234" s="15"/>
    </row>
    <row r="235" spans="1:1" ht="13.2">
      <c r="A235" s="15"/>
    </row>
    <row r="236" spans="1:1" ht="13.2">
      <c r="A236" s="15"/>
    </row>
    <row r="237" spans="1:1" ht="13.2">
      <c r="A237" s="15"/>
    </row>
    <row r="238" spans="1:1" ht="13.2">
      <c r="A238" s="15"/>
    </row>
    <row r="239" spans="1:1" ht="13.2">
      <c r="A239" s="15"/>
    </row>
    <row r="240" spans="1:1" ht="13.2">
      <c r="A240" s="15"/>
    </row>
    <row r="241" spans="1:1" ht="13.2">
      <c r="A241" s="15"/>
    </row>
    <row r="242" spans="1:1" ht="13.2">
      <c r="A242" s="15"/>
    </row>
    <row r="243" spans="1:1" ht="13.2">
      <c r="A243" s="15"/>
    </row>
    <row r="244" spans="1:1" ht="13.2">
      <c r="A244" s="15"/>
    </row>
    <row r="245" spans="1:1" ht="13.2">
      <c r="A245" s="15"/>
    </row>
    <row r="246" spans="1:1" ht="13.2">
      <c r="A246" s="15"/>
    </row>
    <row r="247" spans="1:1" ht="13.2">
      <c r="A247" s="15"/>
    </row>
    <row r="248" spans="1:1" ht="13.2">
      <c r="A248" s="15"/>
    </row>
    <row r="249" spans="1:1" ht="13.2">
      <c r="A249" s="15"/>
    </row>
    <row r="250" spans="1:1" ht="13.2">
      <c r="A250" s="15"/>
    </row>
    <row r="251" spans="1:1" ht="13.2">
      <c r="A251" s="15"/>
    </row>
    <row r="252" spans="1:1" ht="13.2">
      <c r="A252" s="15"/>
    </row>
    <row r="253" spans="1:1" ht="13.2">
      <c r="A253" s="15"/>
    </row>
    <row r="254" spans="1:1" ht="13.2">
      <c r="A254" s="15"/>
    </row>
    <row r="255" spans="1:1" ht="13.2">
      <c r="A255" s="15"/>
    </row>
    <row r="256" spans="1:1" ht="13.2">
      <c r="A256" s="15"/>
    </row>
    <row r="257" spans="1:1" ht="13.2">
      <c r="A257" s="15"/>
    </row>
    <row r="258" spans="1:1" ht="13.2">
      <c r="A258" s="15"/>
    </row>
    <row r="259" spans="1:1" ht="13.2">
      <c r="A259" s="15"/>
    </row>
    <row r="260" spans="1:1" ht="13.2">
      <c r="A260" s="15"/>
    </row>
    <row r="261" spans="1:1" ht="13.2">
      <c r="A261" s="15"/>
    </row>
    <row r="262" spans="1:1" ht="13.2">
      <c r="A262" s="15"/>
    </row>
    <row r="263" spans="1:1" ht="13.2">
      <c r="A263" s="15"/>
    </row>
    <row r="264" spans="1:1" ht="13.2">
      <c r="A264" s="15"/>
    </row>
    <row r="265" spans="1:1" ht="13.2">
      <c r="A265" s="15"/>
    </row>
    <row r="266" spans="1:1" ht="13.2">
      <c r="A266" s="15"/>
    </row>
    <row r="267" spans="1:1" ht="13.2">
      <c r="A267" s="15"/>
    </row>
    <row r="268" spans="1:1" ht="13.2">
      <c r="A268" s="15"/>
    </row>
    <row r="269" spans="1:1" ht="13.2">
      <c r="A269" s="15"/>
    </row>
    <row r="270" spans="1:1" ht="13.2">
      <c r="A270" s="15"/>
    </row>
    <row r="271" spans="1:1" ht="13.2">
      <c r="A271" s="15"/>
    </row>
    <row r="272" spans="1:1" ht="13.2">
      <c r="A272" s="15"/>
    </row>
    <row r="273" spans="1:1" ht="13.2">
      <c r="A273" s="15"/>
    </row>
    <row r="274" spans="1:1" ht="13.2">
      <c r="A274" s="15"/>
    </row>
    <row r="275" spans="1:1" ht="13.2">
      <c r="A275" s="15"/>
    </row>
    <row r="276" spans="1:1" ht="13.2">
      <c r="A276" s="15"/>
    </row>
    <row r="277" spans="1:1" ht="13.2">
      <c r="A277" s="15"/>
    </row>
    <row r="278" spans="1:1" ht="13.2">
      <c r="A278" s="15"/>
    </row>
    <row r="279" spans="1:1" ht="13.2">
      <c r="A279" s="15"/>
    </row>
    <row r="280" spans="1:1" ht="13.2">
      <c r="A280" s="15"/>
    </row>
    <row r="281" spans="1:1" ht="13.2">
      <c r="A281" s="15"/>
    </row>
    <row r="282" spans="1:1" ht="13.2">
      <c r="A282" s="15"/>
    </row>
    <row r="283" spans="1:1" ht="13.2">
      <c r="A283" s="15"/>
    </row>
    <row r="284" spans="1:1" ht="13.2">
      <c r="A284" s="15"/>
    </row>
    <row r="285" spans="1:1" ht="13.2">
      <c r="A285" s="15"/>
    </row>
    <row r="286" spans="1:1" ht="13.2">
      <c r="A286" s="15"/>
    </row>
    <row r="287" spans="1:1" ht="13.2">
      <c r="A287" s="15"/>
    </row>
    <row r="288" spans="1:1" ht="13.2">
      <c r="A288" s="15"/>
    </row>
    <row r="289" spans="1:1" ht="13.2">
      <c r="A289" s="15"/>
    </row>
    <row r="290" spans="1:1" ht="13.2">
      <c r="A290" s="15"/>
    </row>
    <row r="291" spans="1:1" ht="13.2">
      <c r="A291" s="15"/>
    </row>
    <row r="292" spans="1:1" ht="13.2">
      <c r="A292" s="15"/>
    </row>
    <row r="293" spans="1:1" ht="13.2">
      <c r="A293" s="15"/>
    </row>
    <row r="294" spans="1:1" ht="13.2">
      <c r="A294" s="15"/>
    </row>
    <row r="295" spans="1:1" ht="13.2">
      <c r="A295" s="15"/>
    </row>
    <row r="296" spans="1:1" ht="13.2">
      <c r="A296" s="15"/>
    </row>
    <row r="297" spans="1:1" ht="13.2">
      <c r="A297" s="15"/>
    </row>
    <row r="298" spans="1:1" ht="13.2">
      <c r="A298" s="15"/>
    </row>
    <row r="299" spans="1:1" ht="13.2">
      <c r="A299" s="15"/>
    </row>
    <row r="300" spans="1:1" ht="13.2">
      <c r="A300" s="15"/>
    </row>
    <row r="301" spans="1:1" ht="13.2">
      <c r="A301" s="15"/>
    </row>
    <row r="302" spans="1:1" ht="13.2">
      <c r="A302" s="15"/>
    </row>
    <row r="303" spans="1:1" ht="13.2">
      <c r="A303" s="15"/>
    </row>
    <row r="304" spans="1:1" ht="13.2">
      <c r="A304" s="15"/>
    </row>
    <row r="305" spans="1:1" ht="13.2">
      <c r="A305" s="15"/>
    </row>
    <row r="306" spans="1:1" ht="13.2">
      <c r="A306" s="15"/>
    </row>
    <row r="307" spans="1:1" ht="13.2">
      <c r="A307" s="15"/>
    </row>
    <row r="308" spans="1:1" ht="13.2">
      <c r="A308" s="15"/>
    </row>
    <row r="309" spans="1:1" ht="13.2">
      <c r="A309" s="15"/>
    </row>
    <row r="310" spans="1:1" ht="13.2">
      <c r="A310" s="15"/>
    </row>
    <row r="311" spans="1:1" ht="13.2">
      <c r="A311" s="15"/>
    </row>
    <row r="312" spans="1:1" ht="13.2">
      <c r="A312" s="15"/>
    </row>
    <row r="313" spans="1:1" ht="13.2">
      <c r="A313" s="15"/>
    </row>
    <row r="314" spans="1:1" ht="13.2">
      <c r="A314" s="15"/>
    </row>
    <row r="315" spans="1:1" ht="13.2">
      <c r="A315" s="15"/>
    </row>
    <row r="316" spans="1:1" ht="13.2">
      <c r="A316" s="15"/>
    </row>
    <row r="317" spans="1:1" ht="13.2">
      <c r="A317" s="15"/>
    </row>
    <row r="318" spans="1:1" ht="13.2">
      <c r="A318" s="15"/>
    </row>
    <row r="319" spans="1:1" ht="13.2">
      <c r="A319" s="15"/>
    </row>
    <row r="320" spans="1:1" ht="13.2">
      <c r="A320" s="15"/>
    </row>
    <row r="321" spans="1:1" ht="13.2">
      <c r="A321" s="15"/>
    </row>
    <row r="322" spans="1:1" ht="13.2">
      <c r="A322" s="15"/>
    </row>
    <row r="323" spans="1:1" ht="13.2">
      <c r="A323" s="15"/>
    </row>
    <row r="324" spans="1:1" ht="13.2">
      <c r="A324" s="15"/>
    </row>
    <row r="325" spans="1:1" ht="13.2">
      <c r="A325" s="15"/>
    </row>
    <row r="326" spans="1:1" ht="13.2">
      <c r="A326" s="15"/>
    </row>
    <row r="327" spans="1:1" ht="13.2">
      <c r="A327" s="15"/>
    </row>
    <row r="328" spans="1:1" ht="13.2">
      <c r="A328" s="15"/>
    </row>
    <row r="329" spans="1:1" ht="13.2">
      <c r="A329" s="15"/>
    </row>
    <row r="330" spans="1:1" ht="13.2">
      <c r="A330" s="15"/>
    </row>
    <row r="331" spans="1:1" ht="13.2">
      <c r="A331" s="15"/>
    </row>
    <row r="332" spans="1:1" ht="13.2">
      <c r="A332" s="15"/>
    </row>
    <row r="333" spans="1:1" ht="13.2">
      <c r="A333" s="15"/>
    </row>
    <row r="334" spans="1:1" ht="13.2">
      <c r="A334" s="15"/>
    </row>
    <row r="335" spans="1:1" ht="13.2">
      <c r="A335" s="15"/>
    </row>
    <row r="336" spans="1:1" ht="13.2">
      <c r="A336" s="15"/>
    </row>
    <row r="337" spans="1:1" ht="13.2">
      <c r="A337" s="15"/>
    </row>
    <row r="338" spans="1:1" ht="13.2">
      <c r="A338" s="15"/>
    </row>
    <row r="339" spans="1:1" ht="13.2">
      <c r="A339" s="15"/>
    </row>
    <row r="340" spans="1:1" ht="13.2">
      <c r="A340" s="15"/>
    </row>
    <row r="341" spans="1:1" ht="13.2">
      <c r="A341" s="15"/>
    </row>
    <row r="342" spans="1:1" ht="13.2">
      <c r="A342" s="15"/>
    </row>
    <row r="343" spans="1:1" ht="13.2">
      <c r="A343" s="15"/>
    </row>
    <row r="344" spans="1:1" ht="13.2">
      <c r="A344" s="15"/>
    </row>
    <row r="345" spans="1:1" ht="13.2">
      <c r="A345" s="15"/>
    </row>
    <row r="346" spans="1:1" ht="13.2">
      <c r="A346" s="15"/>
    </row>
    <row r="347" spans="1:1" ht="13.2">
      <c r="A347" s="15"/>
    </row>
    <row r="348" spans="1:1" ht="13.2">
      <c r="A348" s="15"/>
    </row>
    <row r="349" spans="1:1" ht="13.2">
      <c r="A349" s="15"/>
    </row>
    <row r="350" spans="1:1" ht="13.2">
      <c r="A350" s="15"/>
    </row>
    <row r="351" spans="1:1" ht="13.2">
      <c r="A351" s="15"/>
    </row>
    <row r="352" spans="1:1" ht="13.2">
      <c r="A352" s="15"/>
    </row>
    <row r="353" spans="1:1" ht="13.2">
      <c r="A353" s="15"/>
    </row>
    <row r="354" spans="1:1" ht="13.2">
      <c r="A354" s="15"/>
    </row>
    <row r="355" spans="1:1" ht="13.2">
      <c r="A355" s="15"/>
    </row>
    <row r="356" spans="1:1" ht="13.2">
      <c r="A356" s="15"/>
    </row>
    <row r="357" spans="1:1" ht="13.2">
      <c r="A357" s="15"/>
    </row>
    <row r="358" spans="1:1" ht="13.2">
      <c r="A358" s="15"/>
    </row>
    <row r="359" spans="1:1" ht="13.2">
      <c r="A359" s="15"/>
    </row>
    <row r="360" spans="1:1" ht="13.2">
      <c r="A360" s="15"/>
    </row>
    <row r="361" spans="1:1" ht="13.2">
      <c r="A361" s="15"/>
    </row>
    <row r="362" spans="1:1" ht="13.2">
      <c r="A362" s="15"/>
    </row>
    <row r="363" spans="1:1" ht="13.2">
      <c r="A363" s="15"/>
    </row>
    <row r="364" spans="1:1" ht="13.2">
      <c r="A364" s="15"/>
    </row>
    <row r="365" spans="1:1" ht="13.2">
      <c r="A365" s="15"/>
    </row>
    <row r="366" spans="1:1" ht="13.2">
      <c r="A366" s="15"/>
    </row>
    <row r="367" spans="1:1" ht="13.2">
      <c r="A367" s="15"/>
    </row>
    <row r="368" spans="1:1" ht="13.2">
      <c r="A368" s="15"/>
    </row>
    <row r="369" spans="1:1" ht="13.2">
      <c r="A369" s="15"/>
    </row>
    <row r="370" spans="1:1" ht="13.2">
      <c r="A370" s="15"/>
    </row>
    <row r="371" spans="1:1" ht="13.2">
      <c r="A371" s="15"/>
    </row>
    <row r="372" spans="1:1" ht="13.2">
      <c r="A372" s="15"/>
    </row>
    <row r="373" spans="1:1" ht="13.2">
      <c r="A373" s="15"/>
    </row>
    <row r="374" spans="1:1" ht="13.2">
      <c r="A374" s="15"/>
    </row>
    <row r="375" spans="1:1" ht="13.2">
      <c r="A375" s="15"/>
    </row>
    <row r="376" spans="1:1" ht="13.2">
      <c r="A376" s="15"/>
    </row>
    <row r="377" spans="1:1" ht="13.2">
      <c r="A377" s="15"/>
    </row>
    <row r="378" spans="1:1" ht="13.2">
      <c r="A378" s="15"/>
    </row>
    <row r="379" spans="1:1" ht="13.2">
      <c r="A379" s="15"/>
    </row>
    <row r="380" spans="1:1" ht="13.2">
      <c r="A380" s="15"/>
    </row>
    <row r="381" spans="1:1" ht="13.2">
      <c r="A381" s="15"/>
    </row>
    <row r="382" spans="1:1" ht="13.2">
      <c r="A382" s="15"/>
    </row>
    <row r="383" spans="1:1" ht="13.2">
      <c r="A383" s="15"/>
    </row>
    <row r="384" spans="1:1" ht="13.2">
      <c r="A384" s="15"/>
    </row>
    <row r="385" spans="1:1" ht="13.2">
      <c r="A385" s="15"/>
    </row>
    <row r="386" spans="1:1" ht="13.2">
      <c r="A386" s="15"/>
    </row>
    <row r="387" spans="1:1" ht="13.2">
      <c r="A387" s="15"/>
    </row>
    <row r="388" spans="1:1" ht="13.2">
      <c r="A388" s="15"/>
    </row>
    <row r="389" spans="1:1" ht="13.2">
      <c r="A389" s="15"/>
    </row>
    <row r="390" spans="1:1" ht="13.2">
      <c r="A390" s="15"/>
    </row>
    <row r="391" spans="1:1" ht="13.2">
      <c r="A391" s="15"/>
    </row>
    <row r="392" spans="1:1" ht="13.2">
      <c r="A392" s="15"/>
    </row>
    <row r="393" spans="1:1" ht="13.2">
      <c r="A393" s="15"/>
    </row>
    <row r="394" spans="1:1" ht="13.2">
      <c r="A394" s="15"/>
    </row>
    <row r="395" spans="1:1" ht="13.2">
      <c r="A395" s="15"/>
    </row>
    <row r="396" spans="1:1" ht="13.2">
      <c r="A396" s="15"/>
    </row>
    <row r="397" spans="1:1" ht="13.2">
      <c r="A397" s="15"/>
    </row>
    <row r="398" spans="1:1" ht="13.2">
      <c r="A398" s="15"/>
    </row>
    <row r="399" spans="1:1" ht="13.2">
      <c r="A399" s="15"/>
    </row>
    <row r="400" spans="1:1" ht="13.2">
      <c r="A400" s="15"/>
    </row>
    <row r="401" spans="1:1" ht="13.2">
      <c r="A401" s="15"/>
    </row>
    <row r="402" spans="1:1" ht="13.2">
      <c r="A402" s="15"/>
    </row>
    <row r="403" spans="1:1" ht="13.2">
      <c r="A403" s="15"/>
    </row>
    <row r="404" spans="1:1" ht="13.2">
      <c r="A404" s="15"/>
    </row>
    <row r="405" spans="1:1" ht="13.2">
      <c r="A405" s="15"/>
    </row>
    <row r="406" spans="1:1" ht="13.2">
      <c r="A406" s="15"/>
    </row>
    <row r="407" spans="1:1" ht="13.2">
      <c r="A407" s="15"/>
    </row>
    <row r="408" spans="1:1" ht="13.2">
      <c r="A408" s="15"/>
    </row>
    <row r="409" spans="1:1" ht="13.2">
      <c r="A409" s="15"/>
    </row>
    <row r="410" spans="1:1" ht="13.2">
      <c r="A410" s="15"/>
    </row>
    <row r="411" spans="1:1" ht="13.2">
      <c r="A411" s="15"/>
    </row>
    <row r="412" spans="1:1" ht="13.2">
      <c r="A412" s="15"/>
    </row>
    <row r="413" spans="1:1" ht="13.2">
      <c r="A413" s="15"/>
    </row>
    <row r="414" spans="1:1" ht="13.2">
      <c r="A414" s="15"/>
    </row>
    <row r="415" spans="1:1" ht="13.2">
      <c r="A415" s="15"/>
    </row>
    <row r="416" spans="1:1" ht="13.2">
      <c r="A416" s="15"/>
    </row>
    <row r="417" spans="1:1" ht="13.2">
      <c r="A417" s="15"/>
    </row>
    <row r="418" spans="1:1" ht="13.2">
      <c r="A418" s="15"/>
    </row>
    <row r="419" spans="1:1" ht="13.2">
      <c r="A419" s="15"/>
    </row>
    <row r="420" spans="1:1" ht="13.2">
      <c r="A420" s="15"/>
    </row>
    <row r="421" spans="1:1" ht="13.2">
      <c r="A421" s="15"/>
    </row>
    <row r="422" spans="1:1" ht="13.2">
      <c r="A422" s="15"/>
    </row>
    <row r="423" spans="1:1" ht="13.2">
      <c r="A423" s="15"/>
    </row>
    <row r="424" spans="1:1" ht="13.2">
      <c r="A424" s="15"/>
    </row>
    <row r="425" spans="1:1" ht="13.2">
      <c r="A425" s="15"/>
    </row>
    <row r="426" spans="1:1" ht="13.2">
      <c r="A426" s="15"/>
    </row>
    <row r="427" spans="1:1" ht="13.2">
      <c r="A427" s="15"/>
    </row>
    <row r="428" spans="1:1" ht="13.2">
      <c r="A428" s="15"/>
    </row>
    <row r="429" spans="1:1" ht="13.2">
      <c r="A429" s="15"/>
    </row>
    <row r="430" spans="1:1" ht="13.2">
      <c r="A430" s="15"/>
    </row>
    <row r="431" spans="1:1" ht="13.2">
      <c r="A431" s="15"/>
    </row>
    <row r="432" spans="1:1" ht="13.2">
      <c r="A432" s="15"/>
    </row>
    <row r="433" spans="1:1" ht="13.2">
      <c r="A433" s="15"/>
    </row>
    <row r="434" spans="1:1" ht="13.2">
      <c r="A434" s="15"/>
    </row>
    <row r="435" spans="1:1" ht="13.2">
      <c r="A435" s="15"/>
    </row>
    <row r="436" spans="1:1" ht="13.2">
      <c r="A436" s="15"/>
    </row>
    <row r="437" spans="1:1" ht="13.2">
      <c r="A437" s="15"/>
    </row>
    <row r="438" spans="1:1" ht="13.2">
      <c r="A438" s="15"/>
    </row>
    <row r="439" spans="1:1" ht="13.2">
      <c r="A439" s="15"/>
    </row>
    <row r="440" spans="1:1" ht="13.2">
      <c r="A440" s="15"/>
    </row>
    <row r="441" spans="1:1" ht="13.2">
      <c r="A441" s="15"/>
    </row>
    <row r="442" spans="1:1" ht="13.2">
      <c r="A442" s="15"/>
    </row>
    <row r="443" spans="1:1" ht="13.2">
      <c r="A443" s="15"/>
    </row>
    <row r="444" spans="1:1" ht="13.2">
      <c r="A444" s="15"/>
    </row>
    <row r="445" spans="1:1" ht="13.2">
      <c r="A445" s="15"/>
    </row>
    <row r="446" spans="1:1" ht="13.2">
      <c r="A446" s="15"/>
    </row>
    <row r="447" spans="1:1" ht="13.2">
      <c r="A447" s="15"/>
    </row>
    <row r="448" spans="1:1" ht="13.2">
      <c r="A448" s="15"/>
    </row>
    <row r="449" spans="1:1" ht="13.2">
      <c r="A449" s="15"/>
    </row>
    <row r="450" spans="1:1" ht="13.2">
      <c r="A450" s="15"/>
    </row>
    <row r="451" spans="1:1" ht="13.2">
      <c r="A451" s="15"/>
    </row>
    <row r="452" spans="1:1" ht="13.2">
      <c r="A452" s="15"/>
    </row>
    <row r="453" spans="1:1" ht="13.2">
      <c r="A453" s="15"/>
    </row>
    <row r="454" spans="1:1" ht="13.2">
      <c r="A454" s="15"/>
    </row>
    <row r="455" spans="1:1" ht="13.2">
      <c r="A455" s="15"/>
    </row>
    <row r="456" spans="1:1" ht="13.2">
      <c r="A456" s="15"/>
    </row>
    <row r="457" spans="1:1" ht="13.2">
      <c r="A457" s="15"/>
    </row>
    <row r="458" spans="1:1" ht="13.2">
      <c r="A458" s="15"/>
    </row>
    <row r="459" spans="1:1" ht="13.2">
      <c r="A459" s="15"/>
    </row>
    <row r="460" spans="1:1" ht="13.2">
      <c r="A460" s="15"/>
    </row>
    <row r="461" spans="1:1" ht="13.2">
      <c r="A461" s="15"/>
    </row>
    <row r="462" spans="1:1" ht="13.2">
      <c r="A462" s="15"/>
    </row>
    <row r="463" spans="1:1" ht="13.2">
      <c r="A463" s="15"/>
    </row>
    <row r="464" spans="1:1" ht="13.2">
      <c r="A464" s="15"/>
    </row>
    <row r="465" spans="1:1" ht="13.2">
      <c r="A465" s="15"/>
    </row>
    <row r="466" spans="1:1" ht="13.2">
      <c r="A466" s="15"/>
    </row>
    <row r="467" spans="1:1" ht="13.2">
      <c r="A467" s="15"/>
    </row>
    <row r="468" spans="1:1" ht="13.2">
      <c r="A468" s="15"/>
    </row>
    <row r="469" spans="1:1" ht="13.2">
      <c r="A469" s="15"/>
    </row>
    <row r="470" spans="1:1" ht="13.2">
      <c r="A470" s="15"/>
    </row>
    <row r="471" spans="1:1" ht="13.2">
      <c r="A471" s="15"/>
    </row>
    <row r="472" spans="1:1" ht="13.2">
      <c r="A472" s="15"/>
    </row>
    <row r="473" spans="1:1" ht="13.2">
      <c r="A473" s="15"/>
    </row>
    <row r="474" spans="1:1" ht="13.2">
      <c r="A474" s="15"/>
    </row>
    <row r="475" spans="1:1" ht="13.2">
      <c r="A475" s="15"/>
    </row>
    <row r="476" spans="1:1" ht="13.2">
      <c r="A476" s="15"/>
    </row>
    <row r="477" spans="1:1" ht="13.2">
      <c r="A477" s="15"/>
    </row>
    <row r="478" spans="1:1" ht="13.2">
      <c r="A478" s="15"/>
    </row>
    <row r="479" spans="1:1" ht="13.2">
      <c r="A479" s="15"/>
    </row>
    <row r="480" spans="1:1" ht="13.2">
      <c r="A480" s="15"/>
    </row>
    <row r="481" spans="1:1" ht="13.2">
      <c r="A481" s="15"/>
    </row>
    <row r="482" spans="1:1" ht="13.2">
      <c r="A482" s="15"/>
    </row>
    <row r="483" spans="1:1" ht="13.2">
      <c r="A483" s="15"/>
    </row>
    <row r="484" spans="1:1" ht="13.2">
      <c r="A484" s="15"/>
    </row>
    <row r="485" spans="1:1" ht="13.2">
      <c r="A485" s="15"/>
    </row>
    <row r="486" spans="1:1" ht="13.2">
      <c r="A486" s="15"/>
    </row>
    <row r="487" spans="1:1" ht="13.2">
      <c r="A487" s="15"/>
    </row>
    <row r="488" spans="1:1" ht="13.2">
      <c r="A488" s="15"/>
    </row>
    <row r="489" spans="1:1" ht="13.2">
      <c r="A489" s="15"/>
    </row>
    <row r="490" spans="1:1" ht="13.2">
      <c r="A490" s="15"/>
    </row>
    <row r="491" spans="1:1" ht="13.2">
      <c r="A491" s="15"/>
    </row>
    <row r="492" spans="1:1" ht="13.2">
      <c r="A492" s="15"/>
    </row>
    <row r="493" spans="1:1" ht="13.2">
      <c r="A493" s="15"/>
    </row>
    <row r="494" spans="1:1" ht="13.2">
      <c r="A494" s="15"/>
    </row>
    <row r="495" spans="1:1" ht="13.2">
      <c r="A495" s="15"/>
    </row>
    <row r="496" spans="1:1" ht="13.2">
      <c r="A496" s="15"/>
    </row>
    <row r="497" spans="1:1" ht="13.2">
      <c r="A497" s="15"/>
    </row>
    <row r="498" spans="1:1" ht="13.2">
      <c r="A498" s="15"/>
    </row>
    <row r="499" spans="1:1" ht="13.2">
      <c r="A499" s="15"/>
    </row>
    <row r="500" spans="1:1" ht="13.2">
      <c r="A500" s="15"/>
    </row>
    <row r="501" spans="1:1" ht="13.2">
      <c r="A501" s="15"/>
    </row>
    <row r="502" spans="1:1" ht="13.2">
      <c r="A502" s="15"/>
    </row>
    <row r="503" spans="1:1" ht="13.2">
      <c r="A503" s="15"/>
    </row>
    <row r="504" spans="1:1" ht="13.2">
      <c r="A504" s="15"/>
    </row>
    <row r="505" spans="1:1" ht="13.2">
      <c r="A505" s="15"/>
    </row>
    <row r="506" spans="1:1" ht="13.2">
      <c r="A506" s="15"/>
    </row>
    <row r="507" spans="1:1" ht="13.2">
      <c r="A507" s="15"/>
    </row>
    <row r="508" spans="1:1" ht="13.2">
      <c r="A508" s="15"/>
    </row>
    <row r="509" spans="1:1" ht="13.2">
      <c r="A509" s="15"/>
    </row>
    <row r="510" spans="1:1" ht="13.2">
      <c r="A510" s="15"/>
    </row>
    <row r="511" spans="1:1" ht="13.2">
      <c r="A511" s="15"/>
    </row>
    <row r="512" spans="1:1" ht="13.2">
      <c r="A512" s="15"/>
    </row>
    <row r="513" spans="1:1" ht="13.2">
      <c r="A513" s="15"/>
    </row>
    <row r="514" spans="1:1" ht="13.2">
      <c r="A514" s="15"/>
    </row>
    <row r="515" spans="1:1" ht="13.2">
      <c r="A515" s="15"/>
    </row>
    <row r="516" spans="1:1" ht="13.2">
      <c r="A516" s="15"/>
    </row>
    <row r="517" spans="1:1" ht="13.2">
      <c r="A517" s="15"/>
    </row>
    <row r="518" spans="1:1" ht="13.2">
      <c r="A518" s="15"/>
    </row>
    <row r="519" spans="1:1" ht="13.2">
      <c r="A519" s="15"/>
    </row>
    <row r="520" spans="1:1" ht="13.2">
      <c r="A520" s="15"/>
    </row>
    <row r="521" spans="1:1" ht="13.2">
      <c r="A521" s="15"/>
    </row>
    <row r="522" spans="1:1" ht="13.2">
      <c r="A522" s="15"/>
    </row>
    <row r="523" spans="1:1" ht="13.2">
      <c r="A523" s="15"/>
    </row>
    <row r="524" spans="1:1" ht="13.2">
      <c r="A524" s="15"/>
    </row>
    <row r="525" spans="1:1" ht="13.2">
      <c r="A525" s="15"/>
    </row>
    <row r="526" spans="1:1" ht="13.2">
      <c r="A526" s="15"/>
    </row>
    <row r="527" spans="1:1" ht="13.2">
      <c r="A527" s="15"/>
    </row>
    <row r="528" spans="1:1" ht="13.2">
      <c r="A528" s="15"/>
    </row>
    <row r="529" spans="1:1" ht="13.2">
      <c r="A529" s="15"/>
    </row>
    <row r="530" spans="1:1" ht="13.2">
      <c r="A530" s="15"/>
    </row>
    <row r="531" spans="1:1" ht="13.2">
      <c r="A531" s="15"/>
    </row>
    <row r="532" spans="1:1" ht="13.2">
      <c r="A532" s="15"/>
    </row>
    <row r="533" spans="1:1" ht="13.2">
      <c r="A533" s="15"/>
    </row>
    <row r="534" spans="1:1" ht="13.2">
      <c r="A534" s="15"/>
    </row>
    <row r="535" spans="1:1" ht="13.2">
      <c r="A535" s="15"/>
    </row>
    <row r="536" spans="1:1" ht="13.2">
      <c r="A536" s="15"/>
    </row>
    <row r="537" spans="1:1" ht="13.2">
      <c r="A537" s="15"/>
    </row>
    <row r="538" spans="1:1" ht="13.2">
      <c r="A538" s="15"/>
    </row>
    <row r="539" spans="1:1" ht="13.2">
      <c r="A539" s="15"/>
    </row>
    <row r="540" spans="1:1" ht="13.2">
      <c r="A540" s="15"/>
    </row>
    <row r="541" spans="1:1" ht="13.2">
      <c r="A541" s="15"/>
    </row>
    <row r="542" spans="1:1" ht="13.2">
      <c r="A542" s="15"/>
    </row>
    <row r="543" spans="1:1" ht="13.2">
      <c r="A543" s="15"/>
    </row>
    <row r="544" spans="1:1" ht="13.2">
      <c r="A544" s="15"/>
    </row>
    <row r="545" spans="1:1" ht="13.2">
      <c r="A545" s="15"/>
    </row>
    <row r="546" spans="1:1" ht="13.2">
      <c r="A546" s="15"/>
    </row>
    <row r="547" spans="1:1" ht="13.2">
      <c r="A547" s="15"/>
    </row>
    <row r="548" spans="1:1" ht="13.2">
      <c r="A548" s="15"/>
    </row>
    <row r="549" spans="1:1" ht="13.2">
      <c r="A549" s="15"/>
    </row>
    <row r="550" spans="1:1" ht="13.2">
      <c r="A550" s="15"/>
    </row>
    <row r="551" spans="1:1" ht="13.2">
      <c r="A551" s="15"/>
    </row>
    <row r="552" spans="1:1" ht="13.2">
      <c r="A552" s="15"/>
    </row>
    <row r="553" spans="1:1" ht="13.2">
      <c r="A553" s="15"/>
    </row>
    <row r="554" spans="1:1" ht="13.2">
      <c r="A554" s="15"/>
    </row>
    <row r="555" spans="1:1" ht="13.2">
      <c r="A555" s="15"/>
    </row>
    <row r="556" spans="1:1" ht="13.2">
      <c r="A556" s="15"/>
    </row>
    <row r="557" spans="1:1" ht="13.2">
      <c r="A557" s="15"/>
    </row>
    <row r="558" spans="1:1" ht="13.2">
      <c r="A558" s="15"/>
    </row>
    <row r="559" spans="1:1" ht="13.2">
      <c r="A559" s="15"/>
    </row>
    <row r="560" spans="1:1" ht="13.2">
      <c r="A560" s="15"/>
    </row>
    <row r="561" spans="1:1" ht="13.2">
      <c r="A561" s="15"/>
    </row>
    <row r="562" spans="1:1" ht="13.2">
      <c r="A562" s="15"/>
    </row>
    <row r="563" spans="1:1" ht="13.2">
      <c r="A563" s="15"/>
    </row>
    <row r="564" spans="1:1" ht="13.2">
      <c r="A564" s="15"/>
    </row>
    <row r="565" spans="1:1" ht="13.2">
      <c r="A565" s="15"/>
    </row>
    <row r="566" spans="1:1" ht="13.2">
      <c r="A566" s="15"/>
    </row>
    <row r="567" spans="1:1" ht="13.2">
      <c r="A567" s="15"/>
    </row>
    <row r="568" spans="1:1" ht="13.2">
      <c r="A568" s="15"/>
    </row>
    <row r="569" spans="1:1" ht="13.2">
      <c r="A569" s="15"/>
    </row>
    <row r="570" spans="1:1" ht="13.2">
      <c r="A570" s="15"/>
    </row>
    <row r="571" spans="1:1" ht="13.2">
      <c r="A571" s="15"/>
    </row>
    <row r="572" spans="1:1" ht="13.2">
      <c r="A572" s="15"/>
    </row>
    <row r="573" spans="1:1" ht="13.2">
      <c r="A573" s="15"/>
    </row>
    <row r="574" spans="1:1" ht="13.2">
      <c r="A574" s="15"/>
    </row>
    <row r="575" spans="1:1" ht="13.2">
      <c r="A575" s="15"/>
    </row>
    <row r="576" spans="1:1" ht="13.2">
      <c r="A576" s="15"/>
    </row>
    <row r="577" spans="1:1" ht="13.2">
      <c r="A577" s="15"/>
    </row>
    <row r="578" spans="1:1" ht="13.2">
      <c r="A578" s="15"/>
    </row>
    <row r="579" spans="1:1" ht="13.2">
      <c r="A579" s="15"/>
    </row>
    <row r="580" spans="1:1" ht="13.2">
      <c r="A580" s="15"/>
    </row>
    <row r="581" spans="1:1" ht="13.2">
      <c r="A581" s="15"/>
    </row>
    <row r="582" spans="1:1" ht="13.2">
      <c r="A582" s="15"/>
    </row>
    <row r="583" spans="1:1" ht="13.2">
      <c r="A583" s="15"/>
    </row>
    <row r="584" spans="1:1" ht="13.2">
      <c r="A584" s="15"/>
    </row>
    <row r="585" spans="1:1" ht="13.2">
      <c r="A585" s="15"/>
    </row>
    <row r="586" spans="1:1" ht="13.2">
      <c r="A586" s="15"/>
    </row>
    <row r="587" spans="1:1" ht="13.2">
      <c r="A587" s="15"/>
    </row>
    <row r="588" spans="1:1" ht="13.2">
      <c r="A588" s="15"/>
    </row>
    <row r="589" spans="1:1" ht="13.2">
      <c r="A589" s="15"/>
    </row>
    <row r="590" spans="1:1" ht="13.2">
      <c r="A590" s="15"/>
    </row>
    <row r="591" spans="1:1" ht="13.2">
      <c r="A591" s="15"/>
    </row>
    <row r="592" spans="1:1" ht="13.2">
      <c r="A592" s="15"/>
    </row>
    <row r="593" spans="1:1" ht="13.2">
      <c r="A593" s="15"/>
    </row>
    <row r="594" spans="1:1" ht="13.2">
      <c r="A594" s="15"/>
    </row>
    <row r="595" spans="1:1" ht="13.2">
      <c r="A595" s="15"/>
    </row>
    <row r="596" spans="1:1" ht="13.2">
      <c r="A596" s="15"/>
    </row>
    <row r="597" spans="1:1" ht="13.2">
      <c r="A597" s="15"/>
    </row>
    <row r="598" spans="1:1" ht="13.2">
      <c r="A598" s="15"/>
    </row>
    <row r="599" spans="1:1" ht="13.2">
      <c r="A599" s="15"/>
    </row>
    <row r="600" spans="1:1" ht="13.2">
      <c r="A600" s="15"/>
    </row>
    <row r="601" spans="1:1" ht="13.2">
      <c r="A601" s="15"/>
    </row>
    <row r="602" spans="1:1" ht="13.2">
      <c r="A602" s="15"/>
    </row>
    <row r="603" spans="1:1" ht="13.2">
      <c r="A603" s="15"/>
    </row>
    <row r="604" spans="1:1" ht="13.2">
      <c r="A604" s="15"/>
    </row>
    <row r="605" spans="1:1" ht="13.2">
      <c r="A605" s="15"/>
    </row>
    <row r="606" spans="1:1" ht="13.2">
      <c r="A606" s="15"/>
    </row>
    <row r="607" spans="1:1" ht="13.2">
      <c r="A607" s="15"/>
    </row>
    <row r="608" spans="1:1" ht="13.2">
      <c r="A608" s="15"/>
    </row>
    <row r="609" spans="1:1" ht="13.2">
      <c r="A609" s="15"/>
    </row>
    <row r="610" spans="1:1" ht="13.2">
      <c r="A610" s="15"/>
    </row>
    <row r="611" spans="1:1" ht="13.2">
      <c r="A611" s="15"/>
    </row>
    <row r="612" spans="1:1" ht="13.2">
      <c r="A612" s="15"/>
    </row>
    <row r="613" spans="1:1" ht="13.2">
      <c r="A613" s="15"/>
    </row>
    <row r="614" spans="1:1" ht="13.2">
      <c r="A614" s="15"/>
    </row>
    <row r="615" spans="1:1" ht="13.2">
      <c r="A615" s="15"/>
    </row>
    <row r="616" spans="1:1" ht="13.2">
      <c r="A616" s="15"/>
    </row>
    <row r="617" spans="1:1" ht="13.2">
      <c r="A617" s="15"/>
    </row>
    <row r="618" spans="1:1" ht="13.2">
      <c r="A618" s="15"/>
    </row>
    <row r="619" spans="1:1" ht="13.2">
      <c r="A619" s="15"/>
    </row>
    <row r="620" spans="1:1" ht="13.2">
      <c r="A620" s="15"/>
    </row>
    <row r="621" spans="1:1" ht="13.2">
      <c r="A621" s="15"/>
    </row>
    <row r="622" spans="1:1" ht="13.2">
      <c r="A622" s="15"/>
    </row>
    <row r="623" spans="1:1" ht="13.2">
      <c r="A623" s="15"/>
    </row>
    <row r="624" spans="1:1" ht="13.2">
      <c r="A624" s="15"/>
    </row>
    <row r="625" spans="1:1" ht="13.2">
      <c r="A625" s="15"/>
    </row>
    <row r="626" spans="1:1" ht="13.2">
      <c r="A626" s="15"/>
    </row>
    <row r="627" spans="1:1" ht="13.2">
      <c r="A627" s="15"/>
    </row>
    <row r="628" spans="1:1" ht="13.2">
      <c r="A628" s="15"/>
    </row>
    <row r="629" spans="1:1" ht="13.2">
      <c r="A629" s="15"/>
    </row>
    <row r="630" spans="1:1" ht="13.2">
      <c r="A630" s="15"/>
    </row>
    <row r="631" spans="1:1" ht="13.2">
      <c r="A631" s="15"/>
    </row>
    <row r="632" spans="1:1" ht="13.2">
      <c r="A632" s="15"/>
    </row>
    <row r="633" spans="1:1" ht="13.2">
      <c r="A633" s="15"/>
    </row>
    <row r="634" spans="1:1" ht="13.2">
      <c r="A634" s="15"/>
    </row>
    <row r="635" spans="1:1" ht="13.2">
      <c r="A635" s="15"/>
    </row>
    <row r="636" spans="1:1" ht="13.2">
      <c r="A636" s="15"/>
    </row>
    <row r="637" spans="1:1" ht="13.2">
      <c r="A637" s="15"/>
    </row>
    <row r="638" spans="1:1" ht="13.2">
      <c r="A638" s="15"/>
    </row>
    <row r="639" spans="1:1" ht="13.2">
      <c r="A639" s="15"/>
    </row>
    <row r="640" spans="1:1" ht="13.2">
      <c r="A640" s="15"/>
    </row>
    <row r="641" spans="1:1" ht="13.2">
      <c r="A641" s="15"/>
    </row>
    <row r="642" spans="1:1" ht="13.2">
      <c r="A642" s="15"/>
    </row>
    <row r="643" spans="1:1" ht="13.2">
      <c r="A643" s="15"/>
    </row>
    <row r="644" spans="1:1" ht="13.2">
      <c r="A644" s="15"/>
    </row>
    <row r="645" spans="1:1" ht="13.2">
      <c r="A645" s="15"/>
    </row>
    <row r="646" spans="1:1" ht="13.2">
      <c r="A646" s="15"/>
    </row>
    <row r="647" spans="1:1" ht="13.2">
      <c r="A647" s="15"/>
    </row>
    <row r="648" spans="1:1" ht="13.2">
      <c r="A648" s="15"/>
    </row>
    <row r="649" spans="1:1" ht="13.2">
      <c r="A649" s="15"/>
    </row>
    <row r="650" spans="1:1" ht="13.2">
      <c r="A650" s="15"/>
    </row>
    <row r="651" spans="1:1" ht="13.2">
      <c r="A651" s="15"/>
    </row>
    <row r="652" spans="1:1" ht="13.2">
      <c r="A652" s="15"/>
    </row>
    <row r="653" spans="1:1" ht="13.2">
      <c r="A653" s="15"/>
    </row>
    <row r="654" spans="1:1" ht="13.2">
      <c r="A654" s="15"/>
    </row>
    <row r="655" spans="1:1" ht="13.2">
      <c r="A655" s="15"/>
    </row>
    <row r="656" spans="1:1" ht="13.2">
      <c r="A656" s="15"/>
    </row>
    <row r="657" spans="1:1" ht="13.2">
      <c r="A657" s="15"/>
    </row>
    <row r="658" spans="1:1" ht="13.2">
      <c r="A658" s="15"/>
    </row>
    <row r="659" spans="1:1" ht="13.2">
      <c r="A659" s="15"/>
    </row>
    <row r="660" spans="1:1" ht="13.2">
      <c r="A660" s="15"/>
    </row>
    <row r="661" spans="1:1" ht="13.2">
      <c r="A661" s="15"/>
    </row>
    <row r="662" spans="1:1" ht="13.2">
      <c r="A662" s="15"/>
    </row>
    <row r="663" spans="1:1" ht="13.2">
      <c r="A663" s="15"/>
    </row>
    <row r="664" spans="1:1" ht="13.2">
      <c r="A664" s="15"/>
    </row>
    <row r="665" spans="1:1" ht="13.2">
      <c r="A665" s="15"/>
    </row>
    <row r="666" spans="1:1" ht="13.2">
      <c r="A666" s="15"/>
    </row>
    <row r="667" spans="1:1" ht="13.2">
      <c r="A667" s="15"/>
    </row>
    <row r="668" spans="1:1" ht="13.2">
      <c r="A668" s="15"/>
    </row>
    <row r="669" spans="1:1" ht="13.2">
      <c r="A669" s="15"/>
    </row>
    <row r="670" spans="1:1" ht="13.2">
      <c r="A670" s="15"/>
    </row>
    <row r="671" spans="1:1" ht="13.2">
      <c r="A671" s="15"/>
    </row>
    <row r="672" spans="1:1" ht="13.2">
      <c r="A672" s="15"/>
    </row>
    <row r="673" spans="1:1" ht="13.2">
      <c r="A673" s="15"/>
    </row>
    <row r="674" spans="1:1" ht="13.2">
      <c r="A674" s="15"/>
    </row>
    <row r="675" spans="1:1" ht="13.2">
      <c r="A675" s="15"/>
    </row>
    <row r="676" spans="1:1" ht="13.2">
      <c r="A676" s="15"/>
    </row>
    <row r="677" spans="1:1" ht="13.2">
      <c r="A677" s="15"/>
    </row>
    <row r="678" spans="1:1" ht="13.2">
      <c r="A678" s="15"/>
    </row>
    <row r="679" spans="1:1" ht="13.2">
      <c r="A679" s="15"/>
    </row>
    <row r="680" spans="1:1" ht="13.2">
      <c r="A680" s="15"/>
    </row>
    <row r="681" spans="1:1" ht="13.2">
      <c r="A681" s="15"/>
    </row>
    <row r="682" spans="1:1" ht="13.2">
      <c r="A682" s="15"/>
    </row>
    <row r="683" spans="1:1" ht="13.2">
      <c r="A683" s="15"/>
    </row>
    <row r="684" spans="1:1" ht="13.2">
      <c r="A684" s="15"/>
    </row>
    <row r="685" spans="1:1" ht="13.2">
      <c r="A685" s="15"/>
    </row>
    <row r="686" spans="1:1" ht="13.2">
      <c r="A686" s="15"/>
    </row>
    <row r="687" spans="1:1" ht="13.2">
      <c r="A687" s="15"/>
    </row>
    <row r="688" spans="1:1" ht="13.2">
      <c r="A688" s="15"/>
    </row>
    <row r="689" spans="1:1" ht="13.2">
      <c r="A689" s="15"/>
    </row>
    <row r="690" spans="1:1" ht="13.2">
      <c r="A690" s="15"/>
    </row>
    <row r="691" spans="1:1" ht="13.2">
      <c r="A691" s="15"/>
    </row>
    <row r="692" spans="1:1" ht="13.2">
      <c r="A692" s="15"/>
    </row>
    <row r="693" spans="1:1" ht="13.2">
      <c r="A693" s="15"/>
    </row>
    <row r="694" spans="1:1" ht="13.2">
      <c r="A694" s="15"/>
    </row>
    <row r="695" spans="1:1" ht="13.2">
      <c r="A695" s="15"/>
    </row>
    <row r="696" spans="1:1" ht="13.2">
      <c r="A696" s="15"/>
    </row>
    <row r="697" spans="1:1" ht="13.2">
      <c r="A697" s="15"/>
    </row>
    <row r="698" spans="1:1" ht="13.2">
      <c r="A698" s="15"/>
    </row>
    <row r="699" spans="1:1" ht="13.2">
      <c r="A699" s="15"/>
    </row>
    <row r="700" spans="1:1" ht="13.2">
      <c r="A700" s="15"/>
    </row>
    <row r="701" spans="1:1" ht="13.2">
      <c r="A701" s="15"/>
    </row>
    <row r="702" spans="1:1" ht="13.2">
      <c r="A702" s="15"/>
    </row>
    <row r="703" spans="1:1" ht="13.2">
      <c r="A703" s="15"/>
    </row>
    <row r="704" spans="1:1" ht="13.2">
      <c r="A704" s="15"/>
    </row>
    <row r="705" spans="1:1" ht="13.2">
      <c r="A705" s="15"/>
    </row>
    <row r="706" spans="1:1" ht="13.2">
      <c r="A706" s="15"/>
    </row>
    <row r="707" spans="1:1" ht="13.2">
      <c r="A707" s="15"/>
    </row>
    <row r="708" spans="1:1" ht="13.2">
      <c r="A708" s="15"/>
    </row>
    <row r="709" spans="1:1" ht="13.2">
      <c r="A709" s="15"/>
    </row>
    <row r="710" spans="1:1" ht="13.2">
      <c r="A710" s="15"/>
    </row>
    <row r="711" spans="1:1" ht="13.2">
      <c r="A711" s="15"/>
    </row>
    <row r="712" spans="1:1" ht="13.2">
      <c r="A712" s="15"/>
    </row>
    <row r="713" spans="1:1" ht="13.2">
      <c r="A713" s="15"/>
    </row>
    <row r="714" spans="1:1" ht="13.2">
      <c r="A714" s="15"/>
    </row>
    <row r="715" spans="1:1" ht="13.2">
      <c r="A715" s="15"/>
    </row>
    <row r="716" spans="1:1" ht="13.2">
      <c r="A716" s="15"/>
    </row>
    <row r="717" spans="1:1" ht="13.2">
      <c r="A717" s="15"/>
    </row>
    <row r="718" spans="1:1" ht="13.2">
      <c r="A718" s="15"/>
    </row>
    <row r="719" spans="1:1" ht="13.2">
      <c r="A719" s="15"/>
    </row>
    <row r="720" spans="1:1" ht="13.2">
      <c r="A720" s="15"/>
    </row>
    <row r="721" spans="1:1" ht="13.2">
      <c r="A721" s="15"/>
    </row>
    <row r="722" spans="1:1" ht="13.2">
      <c r="A722" s="15"/>
    </row>
    <row r="723" spans="1:1" ht="13.2">
      <c r="A723" s="15"/>
    </row>
    <row r="724" spans="1:1" ht="13.2">
      <c r="A724" s="15"/>
    </row>
    <row r="725" spans="1:1" ht="13.2">
      <c r="A725" s="15"/>
    </row>
    <row r="726" spans="1:1" ht="13.2">
      <c r="A726" s="15"/>
    </row>
    <row r="727" spans="1:1" ht="13.2">
      <c r="A727" s="15"/>
    </row>
    <row r="728" spans="1:1" ht="13.2">
      <c r="A728" s="15"/>
    </row>
    <row r="729" spans="1:1" ht="13.2">
      <c r="A729" s="15"/>
    </row>
    <row r="730" spans="1:1" ht="13.2">
      <c r="A730" s="15"/>
    </row>
    <row r="731" spans="1:1" ht="13.2">
      <c r="A731" s="15"/>
    </row>
    <row r="732" spans="1:1" ht="13.2">
      <c r="A732" s="15"/>
    </row>
    <row r="733" spans="1:1" ht="13.2">
      <c r="A733" s="15"/>
    </row>
    <row r="734" spans="1:1" ht="13.2">
      <c r="A734" s="15"/>
    </row>
    <row r="735" spans="1:1" ht="13.2">
      <c r="A735" s="15"/>
    </row>
    <row r="736" spans="1:1" ht="13.2">
      <c r="A736" s="15"/>
    </row>
    <row r="737" spans="1:1" ht="13.2">
      <c r="A737" s="15"/>
    </row>
    <row r="738" spans="1:1" ht="13.2">
      <c r="A738" s="15"/>
    </row>
    <row r="739" spans="1:1" ht="13.2">
      <c r="A739" s="15"/>
    </row>
    <row r="740" spans="1:1" ht="13.2">
      <c r="A740" s="15"/>
    </row>
    <row r="741" spans="1:1" ht="13.2">
      <c r="A741" s="15"/>
    </row>
    <row r="742" spans="1:1" ht="13.2">
      <c r="A742" s="15"/>
    </row>
    <row r="743" spans="1:1" ht="13.2">
      <c r="A743" s="15"/>
    </row>
    <row r="744" spans="1:1" ht="13.2">
      <c r="A744" s="15"/>
    </row>
    <row r="745" spans="1:1" ht="13.2">
      <c r="A745" s="15"/>
    </row>
    <row r="746" spans="1:1" ht="13.2">
      <c r="A746" s="15"/>
    </row>
    <row r="747" spans="1:1" ht="13.2">
      <c r="A747" s="15"/>
    </row>
    <row r="748" spans="1:1" ht="13.2">
      <c r="A748" s="15"/>
    </row>
    <row r="749" spans="1:1" ht="13.2">
      <c r="A749" s="15"/>
    </row>
    <row r="750" spans="1:1" ht="13.2">
      <c r="A750" s="15"/>
    </row>
    <row r="751" spans="1:1" ht="13.2">
      <c r="A751" s="15"/>
    </row>
    <row r="752" spans="1:1" ht="13.2">
      <c r="A752" s="15"/>
    </row>
    <row r="753" spans="1:1" ht="13.2">
      <c r="A753" s="15"/>
    </row>
    <row r="754" spans="1:1" ht="13.2">
      <c r="A754" s="15"/>
    </row>
    <row r="755" spans="1:1" ht="13.2">
      <c r="A755" s="15"/>
    </row>
    <row r="756" spans="1:1" ht="13.2">
      <c r="A756" s="15"/>
    </row>
    <row r="757" spans="1:1" ht="13.2">
      <c r="A757" s="15"/>
    </row>
    <row r="758" spans="1:1" ht="13.2">
      <c r="A758" s="15"/>
    </row>
    <row r="759" spans="1:1" ht="13.2">
      <c r="A759" s="15"/>
    </row>
    <row r="760" spans="1:1" ht="13.2">
      <c r="A760" s="15"/>
    </row>
    <row r="761" spans="1:1" ht="13.2">
      <c r="A761" s="15"/>
    </row>
    <row r="762" spans="1:1" ht="13.2">
      <c r="A762" s="15"/>
    </row>
    <row r="763" spans="1:1" ht="13.2">
      <c r="A763" s="15"/>
    </row>
    <row r="764" spans="1:1" ht="13.2">
      <c r="A764" s="15"/>
    </row>
    <row r="765" spans="1:1" ht="13.2">
      <c r="A765" s="15"/>
    </row>
    <row r="766" spans="1:1" ht="13.2">
      <c r="A766" s="15"/>
    </row>
    <row r="767" spans="1:1" ht="13.2">
      <c r="A767" s="15"/>
    </row>
    <row r="768" spans="1:1" ht="13.2">
      <c r="A768" s="15"/>
    </row>
    <row r="769" spans="1:1" ht="13.2">
      <c r="A769" s="15"/>
    </row>
    <row r="770" spans="1:1" ht="13.2">
      <c r="A770" s="15"/>
    </row>
    <row r="771" spans="1:1" ht="13.2">
      <c r="A771" s="15"/>
    </row>
    <row r="772" spans="1:1" ht="13.2">
      <c r="A772" s="15"/>
    </row>
    <row r="773" spans="1:1" ht="13.2">
      <c r="A773" s="15"/>
    </row>
    <row r="774" spans="1:1" ht="13.2">
      <c r="A774" s="15"/>
    </row>
    <row r="775" spans="1:1" ht="13.2">
      <c r="A775" s="15"/>
    </row>
    <row r="776" spans="1:1" ht="13.2">
      <c r="A776" s="15"/>
    </row>
    <row r="777" spans="1:1" ht="13.2">
      <c r="A777" s="15"/>
    </row>
    <row r="778" spans="1:1" ht="13.2">
      <c r="A778" s="15"/>
    </row>
    <row r="779" spans="1:1" ht="13.2">
      <c r="A779" s="15"/>
    </row>
    <row r="780" spans="1:1" ht="13.2">
      <c r="A780" s="15"/>
    </row>
    <row r="781" spans="1:1" ht="13.2">
      <c r="A781" s="15"/>
    </row>
    <row r="782" spans="1:1" ht="13.2">
      <c r="A782" s="15"/>
    </row>
    <row r="783" spans="1:1" ht="13.2">
      <c r="A783" s="15"/>
    </row>
    <row r="784" spans="1:1" ht="13.2">
      <c r="A784" s="15"/>
    </row>
    <row r="785" spans="1:1" ht="13.2">
      <c r="A785" s="15"/>
    </row>
    <row r="786" spans="1:1" ht="13.2">
      <c r="A786" s="15"/>
    </row>
    <row r="787" spans="1:1" ht="13.2">
      <c r="A787" s="15"/>
    </row>
    <row r="788" spans="1:1" ht="13.2">
      <c r="A788" s="15"/>
    </row>
    <row r="789" spans="1:1" ht="13.2">
      <c r="A789" s="15"/>
    </row>
    <row r="790" spans="1:1" ht="13.2">
      <c r="A790" s="15"/>
    </row>
    <row r="791" spans="1:1" ht="13.2">
      <c r="A791" s="15"/>
    </row>
    <row r="792" spans="1:1" ht="13.2">
      <c r="A792" s="15"/>
    </row>
    <row r="793" spans="1:1" ht="13.2">
      <c r="A793" s="15"/>
    </row>
    <row r="794" spans="1:1" ht="13.2">
      <c r="A794" s="15"/>
    </row>
    <row r="795" spans="1:1" ht="13.2">
      <c r="A795" s="15"/>
    </row>
    <row r="796" spans="1:1" ht="13.2">
      <c r="A796" s="15"/>
    </row>
    <row r="797" spans="1:1" ht="13.2">
      <c r="A797" s="15"/>
    </row>
    <row r="798" spans="1:1" ht="13.2">
      <c r="A798" s="15"/>
    </row>
    <row r="799" spans="1:1" ht="13.2">
      <c r="A799" s="15"/>
    </row>
    <row r="800" spans="1:1" ht="13.2">
      <c r="A800" s="15"/>
    </row>
    <row r="801" spans="1:1" ht="13.2">
      <c r="A801" s="15"/>
    </row>
    <row r="802" spans="1:1" ht="13.2">
      <c r="A802" s="15"/>
    </row>
    <row r="803" spans="1:1" ht="13.2">
      <c r="A803" s="15"/>
    </row>
    <row r="804" spans="1:1" ht="13.2">
      <c r="A804" s="15"/>
    </row>
    <row r="805" spans="1:1" ht="13.2">
      <c r="A805" s="15"/>
    </row>
    <row r="806" spans="1:1" ht="13.2">
      <c r="A806" s="15"/>
    </row>
    <row r="807" spans="1:1" ht="13.2">
      <c r="A807" s="15"/>
    </row>
    <row r="808" spans="1:1" ht="13.2">
      <c r="A808" s="15"/>
    </row>
    <row r="809" spans="1:1" ht="13.2">
      <c r="A809" s="15"/>
    </row>
    <row r="810" spans="1:1" ht="13.2">
      <c r="A810" s="15"/>
    </row>
    <row r="811" spans="1:1" ht="13.2">
      <c r="A811" s="15"/>
    </row>
    <row r="812" spans="1:1" ht="13.2">
      <c r="A812" s="15"/>
    </row>
    <row r="813" spans="1:1" ht="13.2">
      <c r="A813" s="15"/>
    </row>
    <row r="814" spans="1:1" ht="13.2">
      <c r="A814" s="15"/>
    </row>
    <row r="815" spans="1:1" ht="13.2">
      <c r="A815" s="15"/>
    </row>
    <row r="816" spans="1:1" ht="13.2">
      <c r="A816" s="15"/>
    </row>
    <row r="817" spans="1:1" ht="13.2">
      <c r="A817" s="15"/>
    </row>
    <row r="818" spans="1:1" ht="13.2">
      <c r="A818" s="15"/>
    </row>
    <row r="819" spans="1:1" ht="13.2">
      <c r="A819" s="15"/>
    </row>
    <row r="820" spans="1:1" ht="13.2">
      <c r="A820" s="15"/>
    </row>
    <row r="821" spans="1:1" ht="13.2">
      <c r="A821" s="15"/>
    </row>
    <row r="822" spans="1:1" ht="13.2">
      <c r="A822" s="15"/>
    </row>
    <row r="823" spans="1:1" ht="13.2">
      <c r="A823" s="15"/>
    </row>
    <row r="824" spans="1:1" ht="13.2">
      <c r="A824" s="15"/>
    </row>
    <row r="825" spans="1:1" ht="13.2">
      <c r="A825" s="15"/>
    </row>
    <row r="826" spans="1:1" ht="13.2">
      <c r="A826" s="15"/>
    </row>
    <row r="827" spans="1:1" ht="13.2">
      <c r="A827" s="15"/>
    </row>
    <row r="828" spans="1:1" ht="13.2">
      <c r="A828" s="15"/>
    </row>
    <row r="829" spans="1:1" ht="13.2">
      <c r="A829" s="15"/>
    </row>
    <row r="830" spans="1:1" ht="13.2">
      <c r="A830" s="15"/>
    </row>
    <row r="831" spans="1:1" ht="13.2">
      <c r="A831" s="15"/>
    </row>
    <row r="832" spans="1:1" ht="13.2">
      <c r="A832" s="15"/>
    </row>
    <row r="833" spans="1:1" ht="13.2">
      <c r="A833" s="15"/>
    </row>
    <row r="834" spans="1:1" ht="13.2">
      <c r="A834" s="15"/>
    </row>
    <row r="835" spans="1:1" ht="13.2">
      <c r="A835" s="15"/>
    </row>
    <row r="836" spans="1:1" ht="13.2">
      <c r="A836" s="15"/>
    </row>
    <row r="837" spans="1:1" ht="13.2">
      <c r="A837" s="15"/>
    </row>
    <row r="838" spans="1:1" ht="13.2">
      <c r="A838" s="15"/>
    </row>
    <row r="839" spans="1:1" ht="13.2">
      <c r="A839" s="15"/>
    </row>
    <row r="840" spans="1:1" ht="13.2">
      <c r="A840" s="15"/>
    </row>
    <row r="841" spans="1:1" ht="13.2">
      <c r="A841" s="15"/>
    </row>
    <row r="842" spans="1:1" ht="13.2">
      <c r="A842" s="15"/>
    </row>
    <row r="843" spans="1:1" ht="13.2">
      <c r="A843" s="15"/>
    </row>
    <row r="844" spans="1:1" ht="13.2">
      <c r="A844" s="15"/>
    </row>
    <row r="845" spans="1:1" ht="13.2">
      <c r="A845" s="15"/>
    </row>
    <row r="846" spans="1:1" ht="13.2">
      <c r="A846" s="15"/>
    </row>
    <row r="847" spans="1:1" ht="13.2">
      <c r="A847" s="15"/>
    </row>
    <row r="848" spans="1:1" ht="13.2">
      <c r="A848" s="15"/>
    </row>
    <row r="849" spans="1:1" ht="13.2">
      <c r="A849" s="15"/>
    </row>
    <row r="850" spans="1:1" ht="13.2">
      <c r="A850" s="15"/>
    </row>
  </sheetData>
  <mergeCells count="1">
    <mergeCell ref="A2:A5"/>
  </mergeCells>
  <conditionalFormatting sqref="B7:E100">
    <cfRule type="expression" dxfId="1" priority="1">
      <formula>AND(B7&gt;B$5,B7&lt;&gt;"")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01"/>
  <sheetViews>
    <sheetView workbookViewId="0"/>
  </sheetViews>
  <sheetFormatPr defaultColWidth="14.44140625" defaultRowHeight="15.75" customHeight="1"/>
  <sheetData>
    <row r="1" spans="1:12" ht="13.2">
      <c r="A1" s="39"/>
      <c r="B1" s="40"/>
      <c r="C1" s="39"/>
      <c r="D1" s="40"/>
      <c r="E1" s="39"/>
      <c r="F1" s="40"/>
      <c r="G1" s="39"/>
      <c r="H1" s="41"/>
      <c r="I1" s="39"/>
      <c r="J1" s="40"/>
      <c r="K1" s="39"/>
      <c r="L1" s="40"/>
    </row>
    <row r="2" spans="1:12" ht="74.400000000000006">
      <c r="A2" s="75" t="s">
        <v>91</v>
      </c>
      <c r="B2" s="42" t="s">
        <v>17</v>
      </c>
      <c r="C2" s="75" t="s">
        <v>91</v>
      </c>
      <c r="D2" s="42" t="s">
        <v>18</v>
      </c>
      <c r="E2" s="76" t="s">
        <v>91</v>
      </c>
      <c r="F2" s="42" t="s">
        <v>2</v>
      </c>
      <c r="G2" s="76" t="s">
        <v>91</v>
      </c>
      <c r="H2" s="43" t="s">
        <v>3</v>
      </c>
      <c r="I2" s="76" t="s">
        <v>91</v>
      </c>
      <c r="J2" s="42" t="s">
        <v>4</v>
      </c>
      <c r="K2" s="76" t="s">
        <v>91</v>
      </c>
      <c r="L2" s="44" t="s">
        <v>5</v>
      </c>
    </row>
    <row r="3" spans="1:12" ht="17.399999999999999">
      <c r="A3" s="66"/>
      <c r="B3" s="45" t="s">
        <v>25</v>
      </c>
      <c r="C3" s="66"/>
      <c r="D3" s="45" t="s">
        <v>22</v>
      </c>
      <c r="E3" s="77"/>
      <c r="F3" s="46" t="s">
        <v>6</v>
      </c>
      <c r="G3" s="77"/>
      <c r="H3" s="47" t="s">
        <v>7</v>
      </c>
      <c r="I3" s="77"/>
      <c r="J3" s="46" t="s">
        <v>8</v>
      </c>
      <c r="K3" s="77"/>
      <c r="L3" s="46" t="s">
        <v>9</v>
      </c>
    </row>
    <row r="4" spans="1:12" ht="17.399999999999999">
      <c r="A4" s="66"/>
      <c r="B4" s="48" t="str">
        <f ca="1">IFERROR(__xludf.DUMMYFUNCTION("importrange(""1EbKYrq1AajoMI961b4LHs2p6SoDlHL2HBDJ0zl8ELMk"",""sem2!q4"")"),"11")</f>
        <v>11</v>
      </c>
      <c r="C4" s="66"/>
      <c r="D4" s="48" t="str">
        <f ca="1">IFERROR(__xludf.DUMMYFUNCTION("importrange(""1Xbm7sCPfkN3yOIGWW4K9uZumncFcOjHWBhP_FCi_Aho"",""sem2!W4"")"),"11")</f>
        <v>11</v>
      </c>
      <c r="E4" s="77"/>
      <c r="F4" s="48" t="str">
        <f ca="1">IFERROR(__xludf.DUMMYFUNCTION("importrange(""1BQW2KEbueW1PoRhTnabF7lO_gs05PAxrPZg0nsHr8lI"",""sem2!K4"")"),"18")</f>
        <v>18</v>
      </c>
      <c r="G4" s="77"/>
      <c r="H4" s="49" t="str">
        <f ca="1">IFERROR(__xludf.DUMMYFUNCTION("importrange(""1xdF50wJNzW7wgi36L8a853Mff8iLj0ZIaZT1EG0Envo"",""sem2!W4"")"),"4")</f>
        <v>4</v>
      </c>
      <c r="I4" s="77"/>
      <c r="J4" s="48" t="str">
        <f ca="1">IFERROR(__xludf.DUMMYFUNCTION("IMPORTRANGE(""1eDh0bZprejd8Sk-g0arGWs1CguB5h65CsNZb4ifRJyc"",""SEM2!AC4"")"),"12")</f>
        <v>12</v>
      </c>
      <c r="K4" s="77"/>
      <c r="L4" s="48" t="str">
        <f ca="1">IFERROR(__xludf.DUMMYFUNCTION("ImportRange(""1aGucSPn2cq_tvw1m-1oesmXfvXETerxibdJTymD6g3s"",""SEM2!Z4"")"),"16")</f>
        <v>16</v>
      </c>
    </row>
    <row r="5" spans="1:12" ht="17.399999999999999">
      <c r="A5" s="74"/>
      <c r="B5" s="50"/>
      <c r="C5" s="74"/>
      <c r="D5" s="50"/>
      <c r="E5" s="72"/>
      <c r="F5" s="50">
        <f ca="1">FLOOR(F4/4,1)</f>
        <v>4</v>
      </c>
      <c r="G5" s="72"/>
      <c r="H5" s="51">
        <f ca="1">FLOOR(H4/4,1)</f>
        <v>1</v>
      </c>
      <c r="I5" s="72"/>
      <c r="J5" s="50">
        <f ca="1">FLOOR(J4/4,1)</f>
        <v>3</v>
      </c>
      <c r="K5" s="72"/>
      <c r="L5" s="50">
        <f ca="1">FLOOR(L4/4,1)</f>
        <v>4</v>
      </c>
    </row>
    <row r="6" spans="1:12" ht="15">
      <c r="A6" s="52" t="s">
        <v>10</v>
      </c>
      <c r="B6" s="53"/>
      <c r="C6" s="52" t="s">
        <v>10</v>
      </c>
      <c r="D6" s="53"/>
      <c r="E6" s="54" t="s">
        <v>10</v>
      </c>
      <c r="F6" s="53"/>
      <c r="G6" s="54" t="s">
        <v>10</v>
      </c>
      <c r="H6" s="53"/>
      <c r="I6" s="54" t="s">
        <v>10</v>
      </c>
      <c r="J6" s="53"/>
      <c r="K6" s="54" t="s">
        <v>10</v>
      </c>
      <c r="L6" s="15"/>
    </row>
    <row r="7" spans="1:12" ht="14.4">
      <c r="A7" s="55">
        <v>2603</v>
      </c>
      <c r="B7" s="15" t="str">
        <f ca="1">IFERROR(__xludf.DUMMYFUNCTION("importrange(""1EbKYrq1AajoMI961b4LHs2p6SoDlHL2HBDJ0zl8ELMk"",""sem2!q6:q120"")"),"7")</f>
        <v>7</v>
      </c>
      <c r="C7" s="56">
        <v>2601</v>
      </c>
      <c r="D7" t="str">
        <f ca="1">IFERROR(__xludf.DUMMYFUNCTION("importrange(""1Xbm7sCPfkN3yOIGWW4K9uZumncFcOjHWBhP_FCi_Aho"",""sem2!W6:W100"")"),"6")</f>
        <v>6</v>
      </c>
      <c r="E7" s="55">
        <v>2602</v>
      </c>
      <c r="F7" t="str">
        <f ca="1">IFERROR(__xludf.DUMMYFUNCTION("importrange(""1BQW2KEbueW1PoRhTnabF7lO_gs05PAxrPZg0nsHr8lI"",""sem2!K6:K100"")"),"5")</f>
        <v>5</v>
      </c>
      <c r="G7" s="55">
        <v>2602</v>
      </c>
      <c r="H7" s="57" t="str">
        <f ca="1">IFERROR(__xludf.DUMMYFUNCTION("importrange(""1xdF50wJNzW7wgi36L8a853Mff8iLj0ZIaZT1EG0Envo"",""sem2!W6:W100"")"),"1")</f>
        <v>1</v>
      </c>
      <c r="I7" s="56">
        <v>2601</v>
      </c>
      <c r="J7" s="57" t="str">
        <f ca="1">IFERROR(__xludf.DUMMYFUNCTION("IMPORTRANGE(""1eDh0bZprejd8Sk-g0arGWs1CguB5h65CsNZb4ifRJyc"",""SEM2!AC6:AC100"")"),"7")</f>
        <v>7</v>
      </c>
      <c r="K7" s="55">
        <v>2608</v>
      </c>
      <c r="L7" s="57" t="str">
        <f ca="1">IFERROR(__xludf.DUMMYFUNCTION("ImportRange(""1aGucSPn2cq_tvw1m-1oesmXfvXETerxibdJTymD6g3s"",""SEM2!Z6:Z100"")"),"4")</f>
        <v>4</v>
      </c>
    </row>
    <row r="8" spans="1:12" ht="14.4">
      <c r="A8" s="55">
        <v>2604</v>
      </c>
      <c r="B8" s="53">
        <v>4</v>
      </c>
      <c r="C8" s="55">
        <v>2602</v>
      </c>
      <c r="D8">
        <v>6</v>
      </c>
      <c r="E8" s="55">
        <v>2603</v>
      </c>
      <c r="F8">
        <v>6</v>
      </c>
      <c r="G8" s="55">
        <v>2603</v>
      </c>
      <c r="H8">
        <v>2</v>
      </c>
      <c r="I8" s="55">
        <v>2604</v>
      </c>
      <c r="J8">
        <v>5</v>
      </c>
      <c r="K8" s="55">
        <v>2611</v>
      </c>
      <c r="L8">
        <v>6</v>
      </c>
    </row>
    <row r="9" spans="1:12" ht="14.4">
      <c r="A9" s="55">
        <v>2605</v>
      </c>
      <c r="B9" s="53">
        <v>4</v>
      </c>
      <c r="C9" s="55">
        <v>2613</v>
      </c>
      <c r="D9">
        <v>7</v>
      </c>
      <c r="E9" s="55">
        <v>2605</v>
      </c>
      <c r="F9">
        <v>3</v>
      </c>
      <c r="G9" s="55">
        <v>2605</v>
      </c>
      <c r="H9">
        <v>0</v>
      </c>
      <c r="I9" s="55">
        <v>2610</v>
      </c>
      <c r="J9">
        <v>7</v>
      </c>
      <c r="K9" s="55">
        <v>2612</v>
      </c>
      <c r="L9">
        <v>6</v>
      </c>
    </row>
    <row r="10" spans="1:12" ht="14.4">
      <c r="A10" s="55">
        <v>2606</v>
      </c>
      <c r="B10" s="53">
        <v>4</v>
      </c>
      <c r="C10" s="55">
        <v>2616</v>
      </c>
      <c r="D10">
        <v>2</v>
      </c>
      <c r="E10" s="55">
        <v>2606</v>
      </c>
      <c r="F10">
        <v>7</v>
      </c>
      <c r="G10" s="55">
        <v>2606</v>
      </c>
      <c r="H10">
        <v>1</v>
      </c>
      <c r="I10" s="55">
        <v>2615</v>
      </c>
      <c r="J10">
        <v>8</v>
      </c>
      <c r="K10" s="55">
        <v>2616</v>
      </c>
      <c r="L10">
        <v>0</v>
      </c>
    </row>
    <row r="11" spans="1:12" ht="14.4">
      <c r="A11" s="55">
        <v>2607</v>
      </c>
      <c r="B11" s="53">
        <v>4</v>
      </c>
      <c r="C11" s="55">
        <v>2620</v>
      </c>
      <c r="D11">
        <v>9</v>
      </c>
      <c r="E11" s="55">
        <v>2607</v>
      </c>
      <c r="F11">
        <v>6</v>
      </c>
      <c r="G11" s="55">
        <v>2607</v>
      </c>
      <c r="H11">
        <v>0</v>
      </c>
      <c r="I11" s="55">
        <v>2619</v>
      </c>
      <c r="J11">
        <v>5</v>
      </c>
      <c r="K11" s="55">
        <v>2620</v>
      </c>
      <c r="L11">
        <v>9</v>
      </c>
    </row>
    <row r="12" spans="1:12" ht="14.4">
      <c r="A12" s="55">
        <v>2608</v>
      </c>
      <c r="B12" s="53">
        <v>2</v>
      </c>
      <c r="C12" s="55">
        <v>2621</v>
      </c>
      <c r="D12">
        <v>7</v>
      </c>
      <c r="E12" s="58">
        <v>2608</v>
      </c>
      <c r="F12">
        <v>13</v>
      </c>
      <c r="G12" s="55">
        <v>2609</v>
      </c>
      <c r="H12">
        <v>1</v>
      </c>
      <c r="I12" s="55">
        <v>2621</v>
      </c>
      <c r="J12">
        <v>8</v>
      </c>
      <c r="K12" s="55">
        <v>2630</v>
      </c>
      <c r="L12">
        <v>9</v>
      </c>
    </row>
    <row r="13" spans="1:12" ht="14.4">
      <c r="A13" s="55">
        <v>2609</v>
      </c>
      <c r="B13" s="53">
        <v>1</v>
      </c>
      <c r="C13" s="55">
        <v>2633</v>
      </c>
      <c r="D13">
        <v>7</v>
      </c>
      <c r="E13" s="55">
        <v>2609</v>
      </c>
      <c r="F13">
        <v>1</v>
      </c>
      <c r="G13" s="55">
        <v>2613</v>
      </c>
      <c r="H13">
        <v>3</v>
      </c>
      <c r="I13" s="55">
        <v>2622</v>
      </c>
      <c r="J13">
        <v>7</v>
      </c>
      <c r="K13" s="55">
        <v>2632</v>
      </c>
      <c r="L13">
        <v>7</v>
      </c>
    </row>
    <row r="14" spans="1:12" ht="14.4">
      <c r="A14" s="55">
        <v>2610</v>
      </c>
      <c r="B14" s="53">
        <v>4</v>
      </c>
      <c r="C14" s="55">
        <v>2638</v>
      </c>
      <c r="D14">
        <v>4</v>
      </c>
      <c r="E14" s="55">
        <v>2613</v>
      </c>
      <c r="F14">
        <v>11</v>
      </c>
      <c r="G14" s="55">
        <v>2614</v>
      </c>
      <c r="H14">
        <v>0</v>
      </c>
      <c r="I14" s="55">
        <v>2623</v>
      </c>
      <c r="J14">
        <v>10</v>
      </c>
      <c r="K14" s="55">
        <v>2634</v>
      </c>
      <c r="L14">
        <v>9</v>
      </c>
    </row>
    <row r="15" spans="1:12" ht="14.4">
      <c r="A15" s="55">
        <v>2611</v>
      </c>
      <c r="B15" s="53">
        <v>11</v>
      </c>
      <c r="C15" s="55">
        <v>2640</v>
      </c>
      <c r="D15">
        <v>6</v>
      </c>
      <c r="E15" s="55">
        <v>2614</v>
      </c>
      <c r="F15">
        <v>6</v>
      </c>
      <c r="G15" s="55">
        <v>2617</v>
      </c>
      <c r="H15">
        <v>1</v>
      </c>
      <c r="I15" s="55">
        <v>2624</v>
      </c>
      <c r="J15">
        <v>9</v>
      </c>
      <c r="K15" s="55">
        <v>2636</v>
      </c>
      <c r="L15">
        <v>4</v>
      </c>
    </row>
    <row r="16" spans="1:12" ht="14.4">
      <c r="A16" s="55">
        <v>2612</v>
      </c>
      <c r="B16" s="53">
        <v>1</v>
      </c>
      <c r="C16" s="55">
        <v>2653</v>
      </c>
      <c r="D16">
        <v>2</v>
      </c>
      <c r="E16" s="55">
        <v>2617</v>
      </c>
      <c r="F16">
        <v>9</v>
      </c>
      <c r="G16" s="55">
        <v>2618</v>
      </c>
      <c r="H16">
        <v>1</v>
      </c>
      <c r="I16" s="55">
        <v>2625</v>
      </c>
      <c r="J16">
        <v>11</v>
      </c>
      <c r="K16" s="55">
        <v>2639</v>
      </c>
      <c r="L16">
        <v>6</v>
      </c>
    </row>
    <row r="17" spans="1:12" ht="14.4">
      <c r="A17" s="55">
        <v>2614</v>
      </c>
      <c r="B17" s="53">
        <v>4</v>
      </c>
      <c r="C17" s="55">
        <v>2656</v>
      </c>
      <c r="D17">
        <v>2</v>
      </c>
      <c r="E17" s="55">
        <v>2618</v>
      </c>
      <c r="F17">
        <v>8</v>
      </c>
      <c r="G17" s="55">
        <v>2627</v>
      </c>
      <c r="H17">
        <v>1</v>
      </c>
      <c r="I17" s="55">
        <v>2626</v>
      </c>
      <c r="J17">
        <v>3</v>
      </c>
      <c r="K17" s="55">
        <v>2640</v>
      </c>
      <c r="L17">
        <v>5</v>
      </c>
    </row>
    <row r="18" spans="1:12" ht="14.4">
      <c r="A18" s="55">
        <v>2615</v>
      </c>
      <c r="B18" s="53">
        <v>8</v>
      </c>
      <c r="C18" s="55">
        <v>2657</v>
      </c>
      <c r="D18">
        <v>2</v>
      </c>
      <c r="E18" s="55">
        <v>2627</v>
      </c>
      <c r="F18">
        <v>3</v>
      </c>
      <c r="G18" s="55">
        <v>2647</v>
      </c>
      <c r="H18">
        <v>1</v>
      </c>
      <c r="I18" s="55">
        <v>2628</v>
      </c>
      <c r="J18">
        <v>9</v>
      </c>
      <c r="K18" s="55">
        <v>2642</v>
      </c>
      <c r="L18">
        <v>2</v>
      </c>
    </row>
    <row r="19" spans="1:12" ht="14.4">
      <c r="A19" s="55">
        <v>2617</v>
      </c>
      <c r="B19" s="53">
        <v>3</v>
      </c>
      <c r="C19" s="55">
        <v>2658</v>
      </c>
      <c r="D19">
        <v>1</v>
      </c>
      <c r="E19" s="55">
        <v>2647</v>
      </c>
      <c r="F19">
        <v>3</v>
      </c>
      <c r="G19" s="55">
        <v>2652</v>
      </c>
      <c r="H19">
        <v>3</v>
      </c>
      <c r="I19" s="55">
        <v>2629</v>
      </c>
      <c r="J19">
        <v>6</v>
      </c>
      <c r="K19" s="55">
        <v>2648</v>
      </c>
      <c r="L19">
        <v>7</v>
      </c>
    </row>
    <row r="20" spans="1:12" ht="14.4">
      <c r="A20" s="55">
        <v>2618</v>
      </c>
      <c r="B20" s="53">
        <v>1</v>
      </c>
      <c r="C20" s="55">
        <v>2659</v>
      </c>
      <c r="D20">
        <v>1</v>
      </c>
      <c r="E20" s="55">
        <v>2652</v>
      </c>
      <c r="F20">
        <v>12</v>
      </c>
      <c r="G20" s="55">
        <v>2653</v>
      </c>
      <c r="H20">
        <v>0</v>
      </c>
      <c r="I20" s="55">
        <v>2631</v>
      </c>
      <c r="J20">
        <v>7</v>
      </c>
      <c r="K20" s="55">
        <v>2650</v>
      </c>
      <c r="L20">
        <v>4</v>
      </c>
    </row>
    <row r="21" spans="1:12" ht="14.4">
      <c r="A21" s="55">
        <v>2619</v>
      </c>
      <c r="B21" s="53">
        <v>3</v>
      </c>
      <c r="C21" s="55">
        <v>2666</v>
      </c>
      <c r="D21">
        <v>4</v>
      </c>
      <c r="E21" s="55">
        <v>2653</v>
      </c>
      <c r="F21">
        <v>1</v>
      </c>
      <c r="G21" s="55">
        <v>2655</v>
      </c>
      <c r="H21">
        <v>2</v>
      </c>
      <c r="I21" s="55">
        <v>2633</v>
      </c>
      <c r="J21">
        <v>7</v>
      </c>
      <c r="K21" s="55">
        <v>2656</v>
      </c>
      <c r="L21">
        <v>1</v>
      </c>
    </row>
    <row r="22" spans="1:12" ht="14.4">
      <c r="A22" s="55">
        <v>2622</v>
      </c>
      <c r="B22" s="53">
        <v>8</v>
      </c>
      <c r="C22" s="55">
        <v>2673</v>
      </c>
      <c r="D22">
        <v>1</v>
      </c>
      <c r="E22" s="55">
        <v>2655</v>
      </c>
      <c r="F22">
        <v>9</v>
      </c>
      <c r="G22" s="55">
        <v>2657</v>
      </c>
      <c r="H22">
        <v>2</v>
      </c>
      <c r="I22" s="55">
        <v>2635</v>
      </c>
      <c r="J22">
        <v>8</v>
      </c>
      <c r="K22" s="55">
        <v>2662</v>
      </c>
      <c r="L22">
        <v>4</v>
      </c>
    </row>
    <row r="23" spans="1:12" ht="14.4">
      <c r="A23" s="55">
        <v>2623</v>
      </c>
      <c r="B23" s="53">
        <v>10</v>
      </c>
      <c r="C23" s="55">
        <v>2675</v>
      </c>
      <c r="D23">
        <v>4</v>
      </c>
      <c r="E23" s="55">
        <v>2657</v>
      </c>
      <c r="F23">
        <v>4</v>
      </c>
      <c r="G23" s="55">
        <v>2658</v>
      </c>
      <c r="H23">
        <v>1</v>
      </c>
      <c r="I23" s="55">
        <v>2637</v>
      </c>
      <c r="J23">
        <v>11</v>
      </c>
      <c r="K23" s="55">
        <v>2669</v>
      </c>
      <c r="L23">
        <v>6</v>
      </c>
    </row>
    <row r="24" spans="1:12" ht="14.4">
      <c r="A24" s="55">
        <v>2624</v>
      </c>
      <c r="B24" s="53">
        <v>4</v>
      </c>
      <c r="C24" s="55">
        <v>2677</v>
      </c>
      <c r="D24">
        <v>0</v>
      </c>
      <c r="E24" s="55">
        <v>2658</v>
      </c>
      <c r="F24">
        <v>1</v>
      </c>
      <c r="G24" s="55">
        <v>2659</v>
      </c>
      <c r="H24">
        <v>0</v>
      </c>
      <c r="I24" s="55">
        <v>2638</v>
      </c>
      <c r="J24">
        <v>3</v>
      </c>
      <c r="K24" s="55">
        <v>2670</v>
      </c>
      <c r="L24">
        <v>5</v>
      </c>
    </row>
    <row r="25" spans="1:12" ht="14.4">
      <c r="A25" s="55">
        <v>2625</v>
      </c>
      <c r="B25" s="53">
        <v>11</v>
      </c>
      <c r="C25" s="55">
        <v>2687</v>
      </c>
      <c r="D25">
        <v>2</v>
      </c>
      <c r="E25" s="55">
        <v>2659</v>
      </c>
      <c r="F25">
        <v>2</v>
      </c>
      <c r="G25" s="55">
        <v>2660</v>
      </c>
      <c r="H25">
        <v>3</v>
      </c>
      <c r="I25" s="55">
        <v>2641</v>
      </c>
      <c r="J25">
        <v>7</v>
      </c>
      <c r="K25" s="55">
        <v>2671</v>
      </c>
      <c r="L25">
        <v>5</v>
      </c>
    </row>
    <row r="26" spans="1:12" ht="14.4">
      <c r="A26" s="55">
        <v>2626</v>
      </c>
      <c r="B26" s="53">
        <v>5</v>
      </c>
      <c r="C26" s="55">
        <v>2691</v>
      </c>
      <c r="D26">
        <v>6</v>
      </c>
      <c r="E26" s="55">
        <v>2660</v>
      </c>
      <c r="F26">
        <v>9</v>
      </c>
      <c r="G26" s="55">
        <v>2663</v>
      </c>
      <c r="H26">
        <v>3</v>
      </c>
      <c r="I26" s="55">
        <v>2643</v>
      </c>
      <c r="J26">
        <v>9</v>
      </c>
      <c r="K26" s="55">
        <v>2672</v>
      </c>
      <c r="L26">
        <v>6</v>
      </c>
    </row>
    <row r="27" spans="1:12" ht="14.4">
      <c r="A27" s="55">
        <v>2627</v>
      </c>
      <c r="B27" s="53">
        <v>3</v>
      </c>
      <c r="C27" s="55">
        <v>2692</v>
      </c>
      <c r="D27">
        <v>9</v>
      </c>
      <c r="E27" s="55">
        <v>2663</v>
      </c>
      <c r="F27">
        <v>17</v>
      </c>
      <c r="G27" s="55">
        <v>2674</v>
      </c>
      <c r="H27">
        <v>3</v>
      </c>
      <c r="I27" s="55">
        <v>2644</v>
      </c>
      <c r="J27">
        <v>9</v>
      </c>
      <c r="K27" s="55">
        <v>2673</v>
      </c>
      <c r="L27">
        <v>4</v>
      </c>
    </row>
    <row r="28" spans="1:12" ht="14.4">
      <c r="A28" s="55">
        <v>2628</v>
      </c>
      <c r="B28" s="53">
        <v>4</v>
      </c>
      <c r="C28" s="59"/>
      <c r="E28" s="55">
        <v>2674</v>
      </c>
      <c r="F28">
        <v>12</v>
      </c>
      <c r="G28" s="55">
        <v>2675</v>
      </c>
      <c r="H28">
        <v>2</v>
      </c>
      <c r="I28" s="55">
        <v>2645</v>
      </c>
      <c r="J28">
        <v>5</v>
      </c>
      <c r="K28" s="55">
        <v>2678</v>
      </c>
      <c r="L28">
        <v>7</v>
      </c>
    </row>
    <row r="29" spans="1:12" ht="14.4">
      <c r="A29" s="55">
        <v>2629</v>
      </c>
      <c r="B29" s="53">
        <v>8</v>
      </c>
      <c r="C29" s="59"/>
      <c r="E29" s="55">
        <v>2675</v>
      </c>
      <c r="F29">
        <v>12</v>
      </c>
      <c r="G29" s="55">
        <v>2682</v>
      </c>
      <c r="H29">
        <v>4</v>
      </c>
      <c r="I29" s="55">
        <v>2646</v>
      </c>
      <c r="J29">
        <v>4</v>
      </c>
      <c r="K29" s="55">
        <v>2679</v>
      </c>
      <c r="L29">
        <v>2</v>
      </c>
    </row>
    <row r="30" spans="1:12" ht="14.4">
      <c r="A30" s="55">
        <v>2630</v>
      </c>
      <c r="B30" s="53">
        <v>10</v>
      </c>
      <c r="C30" s="59"/>
      <c r="E30" s="58">
        <v>2679</v>
      </c>
      <c r="F30">
        <v>13</v>
      </c>
      <c r="G30" s="55">
        <v>2684</v>
      </c>
      <c r="H30">
        <v>1</v>
      </c>
      <c r="I30" s="55">
        <v>2649</v>
      </c>
      <c r="J30">
        <v>8</v>
      </c>
      <c r="K30" s="55">
        <v>2680</v>
      </c>
      <c r="L30">
        <v>7</v>
      </c>
    </row>
    <row r="31" spans="1:12" ht="14.4">
      <c r="A31" s="55">
        <v>2631</v>
      </c>
      <c r="B31" s="53">
        <v>5</v>
      </c>
      <c r="C31" s="59"/>
      <c r="E31" s="55">
        <v>2682</v>
      </c>
      <c r="F31">
        <v>18</v>
      </c>
      <c r="G31" s="55">
        <v>2687</v>
      </c>
      <c r="H31">
        <v>0</v>
      </c>
      <c r="I31" s="55">
        <v>2651</v>
      </c>
      <c r="J31">
        <v>11</v>
      </c>
      <c r="K31" s="55">
        <v>2683</v>
      </c>
      <c r="L31">
        <v>4</v>
      </c>
    </row>
    <row r="32" spans="1:12" ht="14.4">
      <c r="A32" s="55">
        <v>2632</v>
      </c>
      <c r="B32" s="15">
        <v>5</v>
      </c>
      <c r="C32" s="59"/>
      <c r="E32" s="55">
        <v>2684</v>
      </c>
      <c r="F32">
        <v>10</v>
      </c>
      <c r="G32" s="55">
        <v>2688</v>
      </c>
      <c r="H32">
        <v>3</v>
      </c>
      <c r="I32" s="55">
        <v>2654</v>
      </c>
      <c r="J32">
        <v>3</v>
      </c>
      <c r="K32" s="55">
        <v>2685</v>
      </c>
      <c r="L32">
        <v>6</v>
      </c>
    </row>
    <row r="33" spans="1:12" ht="14.4">
      <c r="A33" s="55">
        <v>2634</v>
      </c>
      <c r="B33" s="15">
        <v>8</v>
      </c>
      <c r="C33" s="59"/>
      <c r="E33" s="55">
        <v>2687</v>
      </c>
      <c r="F33">
        <v>1</v>
      </c>
      <c r="G33" s="55">
        <v>2691</v>
      </c>
      <c r="H33">
        <v>1</v>
      </c>
      <c r="I33" s="55">
        <v>2661</v>
      </c>
      <c r="J33">
        <v>11</v>
      </c>
      <c r="K33" s="55">
        <v>2690</v>
      </c>
      <c r="L33">
        <v>7</v>
      </c>
    </row>
    <row r="34" spans="1:12" ht="14.4">
      <c r="A34" s="55">
        <v>2635</v>
      </c>
      <c r="B34" s="15">
        <v>5</v>
      </c>
      <c r="C34" s="59"/>
      <c r="E34" s="55">
        <v>2688</v>
      </c>
      <c r="F34">
        <v>9</v>
      </c>
      <c r="G34" s="55">
        <v>2692</v>
      </c>
      <c r="H34">
        <v>4</v>
      </c>
      <c r="I34" s="55">
        <v>2664</v>
      </c>
      <c r="J34">
        <v>11</v>
      </c>
      <c r="K34" s="55">
        <v>2693</v>
      </c>
      <c r="L34">
        <v>8</v>
      </c>
    </row>
    <row r="35" spans="1:12" ht="14.4">
      <c r="A35" s="55">
        <v>2636</v>
      </c>
      <c r="B35" s="15">
        <v>2</v>
      </c>
      <c r="C35" s="59"/>
      <c r="E35" s="55">
        <v>2691</v>
      </c>
      <c r="F35">
        <v>4</v>
      </c>
      <c r="G35" s="59"/>
      <c r="I35" s="55">
        <v>2665</v>
      </c>
      <c r="J35">
        <v>11</v>
      </c>
      <c r="K35" s="55">
        <v>2694</v>
      </c>
      <c r="L35">
        <v>9</v>
      </c>
    </row>
    <row r="36" spans="1:12" ht="14.4">
      <c r="A36" s="55">
        <v>2637</v>
      </c>
      <c r="B36" s="15">
        <v>9</v>
      </c>
      <c r="C36" s="59"/>
      <c r="E36" s="60">
        <v>2692</v>
      </c>
      <c r="F36">
        <v>7</v>
      </c>
      <c r="G36" s="59"/>
      <c r="I36" s="55">
        <v>2666</v>
      </c>
      <c r="J36">
        <v>2</v>
      </c>
      <c r="K36" s="59"/>
    </row>
    <row r="37" spans="1:12" ht="14.4">
      <c r="A37" s="55">
        <v>2639</v>
      </c>
      <c r="B37" s="15">
        <v>3</v>
      </c>
      <c r="C37" s="59"/>
      <c r="E37" s="59"/>
      <c r="G37" s="59"/>
      <c r="I37" s="55">
        <v>2667</v>
      </c>
      <c r="J37">
        <v>6</v>
      </c>
      <c r="K37" s="59"/>
    </row>
    <row r="38" spans="1:12" ht="14.4">
      <c r="A38" s="55">
        <v>2641</v>
      </c>
      <c r="B38" s="15">
        <v>6</v>
      </c>
      <c r="C38" s="59"/>
      <c r="E38" s="59"/>
      <c r="G38" s="59"/>
      <c r="I38" s="55">
        <v>2668</v>
      </c>
      <c r="J38">
        <v>12</v>
      </c>
      <c r="K38" s="59"/>
    </row>
    <row r="39" spans="1:12" ht="14.4">
      <c r="A39" s="55">
        <v>2642</v>
      </c>
      <c r="B39" s="15">
        <v>4</v>
      </c>
      <c r="C39" s="59"/>
      <c r="E39" s="59"/>
      <c r="G39" s="59"/>
      <c r="I39" s="55">
        <v>2676</v>
      </c>
      <c r="J39">
        <v>7</v>
      </c>
      <c r="K39" s="59"/>
    </row>
    <row r="40" spans="1:12" ht="14.4">
      <c r="A40" s="55">
        <v>2643</v>
      </c>
      <c r="B40" s="15">
        <v>6</v>
      </c>
      <c r="C40" s="59"/>
      <c r="E40" s="59"/>
      <c r="G40" s="59"/>
      <c r="I40" s="55">
        <v>2677</v>
      </c>
      <c r="J40">
        <v>3</v>
      </c>
      <c r="K40" s="59"/>
    </row>
    <row r="41" spans="1:12" ht="14.4">
      <c r="A41" s="55">
        <v>2644</v>
      </c>
      <c r="B41" s="15">
        <v>5</v>
      </c>
      <c r="C41" s="59"/>
      <c r="E41" s="59"/>
      <c r="G41" s="59"/>
      <c r="I41" s="55">
        <v>2681</v>
      </c>
      <c r="J41">
        <v>12</v>
      </c>
      <c r="K41" s="59"/>
    </row>
    <row r="42" spans="1:12" ht="14.4">
      <c r="A42" s="55">
        <v>2645</v>
      </c>
      <c r="B42" s="15">
        <v>4</v>
      </c>
      <c r="C42" s="59"/>
      <c r="E42" s="59"/>
      <c r="G42" s="59"/>
      <c r="I42" s="55">
        <v>2686</v>
      </c>
      <c r="J42">
        <v>4</v>
      </c>
      <c r="K42" s="59"/>
    </row>
    <row r="43" spans="1:12" ht="14.4">
      <c r="A43" s="55">
        <v>2646</v>
      </c>
      <c r="B43" s="15">
        <v>8</v>
      </c>
      <c r="C43" s="59"/>
      <c r="E43" s="59"/>
      <c r="G43" s="59"/>
      <c r="I43" s="55">
        <v>2689</v>
      </c>
      <c r="J43">
        <v>8</v>
      </c>
      <c r="K43" s="59"/>
    </row>
    <row r="44" spans="1:12" ht="14.4">
      <c r="A44" s="55">
        <v>2647</v>
      </c>
      <c r="B44" s="15">
        <v>0</v>
      </c>
      <c r="C44" s="59"/>
      <c r="E44" s="59"/>
      <c r="G44" s="59"/>
      <c r="I44" s="59"/>
      <c r="K44" s="59"/>
    </row>
    <row r="45" spans="1:12" ht="14.4">
      <c r="A45" s="55">
        <v>2648</v>
      </c>
      <c r="B45" s="15">
        <v>5</v>
      </c>
      <c r="C45" s="59"/>
      <c r="E45" s="59"/>
      <c r="G45" s="59"/>
      <c r="I45" s="59"/>
      <c r="K45" s="59"/>
    </row>
    <row r="46" spans="1:12" ht="14.4">
      <c r="A46" s="55">
        <v>2649</v>
      </c>
      <c r="B46" s="15">
        <v>5</v>
      </c>
      <c r="E46" s="59"/>
      <c r="G46" s="59"/>
      <c r="I46" s="59"/>
      <c r="K46" s="59"/>
    </row>
    <row r="47" spans="1:12" ht="14.4">
      <c r="A47" s="55">
        <v>2650</v>
      </c>
      <c r="B47" s="15">
        <v>5</v>
      </c>
      <c r="E47" s="59"/>
      <c r="G47" s="59"/>
      <c r="I47" s="59"/>
      <c r="K47" s="59"/>
    </row>
    <row r="48" spans="1:12" ht="14.4">
      <c r="A48" s="55">
        <v>2651</v>
      </c>
      <c r="B48" s="15">
        <v>8</v>
      </c>
      <c r="E48" s="59"/>
      <c r="G48" s="59"/>
      <c r="I48" s="59"/>
      <c r="K48" s="59"/>
    </row>
    <row r="49" spans="1:11" ht="14.4">
      <c r="A49" s="55">
        <v>2652</v>
      </c>
      <c r="B49" s="15">
        <v>10</v>
      </c>
      <c r="E49" s="59"/>
      <c r="G49" s="59"/>
      <c r="I49" s="59"/>
      <c r="K49" s="59"/>
    </row>
    <row r="50" spans="1:11" ht="14.4">
      <c r="A50" s="55">
        <v>2654</v>
      </c>
      <c r="B50" s="15">
        <v>2</v>
      </c>
      <c r="E50" s="59"/>
      <c r="G50" s="59"/>
      <c r="I50" s="59"/>
      <c r="K50" s="59"/>
    </row>
    <row r="51" spans="1:11" ht="14.4">
      <c r="A51" s="55">
        <v>2655</v>
      </c>
      <c r="B51" s="15">
        <v>8</v>
      </c>
      <c r="E51" s="59"/>
      <c r="G51" s="59"/>
      <c r="I51" s="59"/>
      <c r="K51" s="59"/>
    </row>
    <row r="52" spans="1:11" ht="14.4">
      <c r="A52" s="55">
        <v>2660</v>
      </c>
      <c r="B52" s="15">
        <v>5</v>
      </c>
      <c r="E52" s="59"/>
      <c r="G52" s="59"/>
      <c r="I52" s="59"/>
      <c r="K52" s="59"/>
    </row>
    <row r="53" spans="1:11" ht="14.4">
      <c r="A53" s="55">
        <v>2661</v>
      </c>
      <c r="B53" s="15">
        <v>11</v>
      </c>
      <c r="E53" s="59"/>
      <c r="G53" s="59"/>
      <c r="I53" s="59"/>
      <c r="K53" s="59"/>
    </row>
    <row r="54" spans="1:11" ht="14.4">
      <c r="A54" s="55">
        <v>2662</v>
      </c>
      <c r="B54" s="15">
        <v>5</v>
      </c>
      <c r="E54" s="59"/>
      <c r="G54" s="59"/>
      <c r="I54" s="59"/>
    </row>
    <row r="55" spans="1:11" ht="14.4">
      <c r="A55" s="55">
        <v>2663</v>
      </c>
      <c r="B55" s="15">
        <v>8</v>
      </c>
      <c r="I55" s="59"/>
    </row>
    <row r="56" spans="1:11" ht="14.4">
      <c r="A56" s="55">
        <v>2664</v>
      </c>
      <c r="B56" s="15">
        <v>9</v>
      </c>
      <c r="I56" s="59"/>
    </row>
    <row r="57" spans="1:11" ht="14.4">
      <c r="A57" s="55">
        <v>2665</v>
      </c>
      <c r="B57" s="15">
        <v>11</v>
      </c>
      <c r="I57" s="59"/>
    </row>
    <row r="58" spans="1:11" ht="14.4">
      <c r="A58" s="55">
        <v>2667</v>
      </c>
      <c r="B58" s="15">
        <v>2</v>
      </c>
      <c r="I58" s="59"/>
    </row>
    <row r="59" spans="1:11" ht="14.4">
      <c r="A59" s="55">
        <v>2668</v>
      </c>
      <c r="B59" s="15">
        <v>11</v>
      </c>
      <c r="I59" s="59"/>
    </row>
    <row r="60" spans="1:11" ht="14.4">
      <c r="A60" s="55">
        <v>2669</v>
      </c>
      <c r="B60" s="15">
        <v>7</v>
      </c>
      <c r="I60" s="59"/>
    </row>
    <row r="61" spans="1:11" ht="14.4">
      <c r="A61" s="55">
        <v>2670</v>
      </c>
      <c r="B61" s="15">
        <v>1</v>
      </c>
    </row>
    <row r="62" spans="1:11" ht="14.4">
      <c r="A62" s="55">
        <v>2671</v>
      </c>
      <c r="B62" s="15">
        <v>7</v>
      </c>
    </row>
    <row r="63" spans="1:11" ht="14.4">
      <c r="A63" s="55">
        <v>2672</v>
      </c>
      <c r="B63" s="15">
        <v>5</v>
      </c>
    </row>
    <row r="64" spans="1:11" ht="14.4">
      <c r="A64" s="55">
        <v>2674</v>
      </c>
      <c r="B64" s="15">
        <v>8</v>
      </c>
    </row>
    <row r="65" spans="1:4" ht="14.4">
      <c r="A65" s="55">
        <v>2676</v>
      </c>
      <c r="B65" s="15">
        <v>6</v>
      </c>
    </row>
    <row r="66" spans="1:4" ht="14.4">
      <c r="A66" s="55">
        <v>2678</v>
      </c>
      <c r="B66" s="15">
        <v>3</v>
      </c>
    </row>
    <row r="67" spans="1:4" ht="14.4">
      <c r="A67" s="55">
        <v>2679</v>
      </c>
      <c r="B67" s="15">
        <v>4</v>
      </c>
    </row>
    <row r="68" spans="1:4" ht="14.4">
      <c r="A68" s="55">
        <v>2680</v>
      </c>
      <c r="B68" s="15">
        <v>8</v>
      </c>
    </row>
    <row r="69" spans="1:4" ht="14.4">
      <c r="A69" s="55">
        <v>2681</v>
      </c>
      <c r="B69" s="15">
        <v>11</v>
      </c>
    </row>
    <row r="70" spans="1:4" ht="14.4">
      <c r="A70" s="55">
        <v>2682</v>
      </c>
      <c r="B70" s="15">
        <v>11</v>
      </c>
    </row>
    <row r="71" spans="1:4" ht="14.4">
      <c r="A71" s="55">
        <v>2683</v>
      </c>
      <c r="B71" s="15">
        <v>5</v>
      </c>
    </row>
    <row r="72" spans="1:4" ht="14.4">
      <c r="A72" s="55">
        <v>2684</v>
      </c>
      <c r="B72" s="15">
        <v>1</v>
      </c>
    </row>
    <row r="73" spans="1:4" ht="14.4">
      <c r="A73" s="55">
        <v>2685</v>
      </c>
      <c r="B73" s="15">
        <v>4</v>
      </c>
    </row>
    <row r="74" spans="1:4" ht="14.4">
      <c r="A74" s="55">
        <v>2686</v>
      </c>
      <c r="B74" s="15">
        <v>2</v>
      </c>
    </row>
    <row r="75" spans="1:4" ht="14.4">
      <c r="A75" s="55">
        <v>2688</v>
      </c>
      <c r="B75" s="15">
        <v>3</v>
      </c>
    </row>
    <row r="76" spans="1:4" ht="14.4">
      <c r="A76" s="55">
        <v>2689</v>
      </c>
      <c r="B76" s="15">
        <v>7</v>
      </c>
    </row>
    <row r="77" spans="1:4" ht="14.4">
      <c r="A77" s="55">
        <v>2690</v>
      </c>
      <c r="B77" s="15">
        <v>6</v>
      </c>
    </row>
    <row r="78" spans="1:4" ht="14.4">
      <c r="A78" s="55">
        <v>2693</v>
      </c>
      <c r="B78" s="15">
        <v>10</v>
      </c>
    </row>
    <row r="79" spans="1:4" ht="14.4">
      <c r="A79" s="55">
        <v>2694</v>
      </c>
      <c r="B79" s="15">
        <v>11</v>
      </c>
    </row>
    <row r="80" spans="1:4" ht="14.4">
      <c r="A80" s="59"/>
      <c r="B80" s="15"/>
      <c r="D80" t="s">
        <v>101</v>
      </c>
    </row>
    <row r="81" spans="1:4" ht="14.4">
      <c r="A81" s="59"/>
      <c r="B81" s="15"/>
    </row>
    <row r="82" spans="1:4" ht="14.4">
      <c r="A82" s="59"/>
      <c r="B82" s="15"/>
    </row>
    <row r="83" spans="1:4" ht="14.4">
      <c r="A83" s="59"/>
      <c r="B83" s="15" t="s">
        <v>101</v>
      </c>
      <c r="D83" t="s">
        <v>101</v>
      </c>
    </row>
    <row r="84" spans="1:4" ht="14.4">
      <c r="A84" s="59"/>
      <c r="B84" s="15"/>
    </row>
    <row r="85" spans="1:4" ht="14.4">
      <c r="A85" s="59"/>
      <c r="B85" s="15"/>
    </row>
    <row r="86" spans="1:4" ht="14.4">
      <c r="A86" s="59"/>
      <c r="B86" s="15"/>
    </row>
    <row r="87" spans="1:4" ht="14.4">
      <c r="A87" s="59"/>
      <c r="B87" s="15"/>
    </row>
    <row r="88" spans="1:4" ht="14.4">
      <c r="A88" s="59"/>
      <c r="B88" s="15"/>
    </row>
    <row r="89" spans="1:4" ht="14.4">
      <c r="A89" s="59"/>
      <c r="B89" s="15"/>
    </row>
    <row r="90" spans="1:4" ht="14.4">
      <c r="A90" s="59"/>
      <c r="B90" s="15"/>
    </row>
    <row r="91" spans="1:4" ht="14.4">
      <c r="A91" s="59"/>
      <c r="B91" s="15"/>
    </row>
    <row r="92" spans="1:4" ht="14.4">
      <c r="A92" s="59"/>
      <c r="B92" s="15"/>
    </row>
    <row r="93" spans="1:4" ht="14.4">
      <c r="A93" s="59"/>
      <c r="B93" s="15"/>
    </row>
    <row r="94" spans="1:4" ht="13.2">
      <c r="A94" s="15"/>
      <c r="B94" s="15"/>
    </row>
    <row r="95" spans="1:4" ht="13.2">
      <c r="A95" s="15"/>
      <c r="B95" s="15"/>
    </row>
    <row r="96" spans="1:4" ht="13.2">
      <c r="A96" s="15"/>
      <c r="B96" s="15"/>
    </row>
    <row r="97" spans="1:12" ht="13.2">
      <c r="A97" s="15"/>
      <c r="B97" s="15"/>
    </row>
    <row r="98" spans="1:12" ht="13.2">
      <c r="A98" s="15"/>
      <c r="B98" s="15"/>
    </row>
    <row r="99" spans="1:12" ht="13.2">
      <c r="A99" s="15"/>
      <c r="B99" s="15"/>
    </row>
    <row r="100" spans="1:12" ht="13.2">
      <c r="A100" s="15"/>
      <c r="B100" s="15"/>
    </row>
    <row r="101" spans="1:12" ht="13.2">
      <c r="A101" s="15"/>
      <c r="B101" s="15"/>
      <c r="L101" t="s">
        <v>101</v>
      </c>
    </row>
    <row r="102" spans="1:12" ht="13.2">
      <c r="A102" s="15"/>
      <c r="B102" s="15"/>
    </row>
    <row r="103" spans="1:12" ht="13.2">
      <c r="A103" s="15"/>
      <c r="B103" s="15"/>
    </row>
    <row r="104" spans="1:12" ht="13.2">
      <c r="A104" s="15"/>
      <c r="B104" s="15"/>
    </row>
    <row r="105" spans="1:12" ht="13.2">
      <c r="A105" s="15"/>
      <c r="B105" s="15"/>
    </row>
    <row r="106" spans="1:12" ht="13.2">
      <c r="A106" s="15"/>
      <c r="B106" s="15"/>
    </row>
    <row r="107" spans="1:12" ht="13.2">
      <c r="A107" s="15"/>
      <c r="B107" s="15"/>
    </row>
    <row r="108" spans="1:12" ht="13.2">
      <c r="A108" s="15"/>
      <c r="B108" s="15"/>
    </row>
    <row r="109" spans="1:12" ht="13.2">
      <c r="A109" s="15"/>
      <c r="B109" s="15"/>
    </row>
    <row r="110" spans="1:12" ht="13.2">
      <c r="A110" s="15"/>
      <c r="B110" s="15"/>
    </row>
    <row r="111" spans="1:12" ht="13.2">
      <c r="A111" s="15"/>
      <c r="B111" s="15"/>
    </row>
    <row r="112" spans="1:12" ht="13.2">
      <c r="A112" s="15"/>
      <c r="B112" s="15"/>
    </row>
    <row r="113" spans="1:2" ht="13.2">
      <c r="A113" s="15"/>
      <c r="B113" s="15"/>
    </row>
    <row r="114" spans="1:2" ht="13.2">
      <c r="A114" s="15"/>
      <c r="B114" s="15"/>
    </row>
    <row r="115" spans="1:2" ht="13.2">
      <c r="A115" s="15"/>
      <c r="B115" s="15"/>
    </row>
    <row r="116" spans="1:2" ht="13.2">
      <c r="A116" s="15"/>
      <c r="B116" s="15"/>
    </row>
    <row r="117" spans="1:2" ht="13.2">
      <c r="A117" s="15"/>
      <c r="B117" s="15"/>
    </row>
    <row r="118" spans="1:2" ht="13.2">
      <c r="A118" s="15"/>
      <c r="B118" s="15"/>
    </row>
    <row r="119" spans="1:2" ht="13.2">
      <c r="A119" s="15"/>
      <c r="B119" s="15"/>
    </row>
    <row r="120" spans="1:2" ht="13.2">
      <c r="A120" s="15"/>
      <c r="B120" s="15"/>
    </row>
    <row r="121" spans="1:2" ht="13.2">
      <c r="A121" s="15"/>
      <c r="B121" s="15"/>
    </row>
    <row r="122" spans="1:2" ht="13.2">
      <c r="A122" s="15"/>
      <c r="B122" s="15"/>
    </row>
    <row r="123" spans="1:2" ht="13.2">
      <c r="A123" s="15"/>
      <c r="B123" s="15"/>
    </row>
    <row r="124" spans="1:2" ht="13.2">
      <c r="A124" s="15"/>
      <c r="B124" s="15"/>
    </row>
    <row r="125" spans="1:2" ht="13.2">
      <c r="A125" s="15"/>
      <c r="B125" s="15"/>
    </row>
    <row r="126" spans="1:2" ht="13.2">
      <c r="A126" s="15"/>
      <c r="B126" s="15"/>
    </row>
    <row r="127" spans="1:2" ht="13.2">
      <c r="A127" s="15"/>
      <c r="B127" s="15"/>
    </row>
    <row r="128" spans="1:2" ht="13.2">
      <c r="A128" s="15"/>
      <c r="B128" s="15"/>
    </row>
    <row r="129" spans="1:2" ht="13.2">
      <c r="A129" s="15"/>
      <c r="B129" s="15"/>
    </row>
    <row r="130" spans="1:2" ht="13.2">
      <c r="A130" s="15"/>
      <c r="B130" s="15"/>
    </row>
    <row r="131" spans="1:2" ht="13.2">
      <c r="A131" s="15"/>
      <c r="B131" s="15"/>
    </row>
    <row r="132" spans="1:2" ht="13.2">
      <c r="A132" s="15"/>
      <c r="B132" s="15"/>
    </row>
    <row r="133" spans="1:2" ht="13.2">
      <c r="A133" s="15"/>
      <c r="B133" s="15"/>
    </row>
    <row r="134" spans="1:2" ht="13.2">
      <c r="A134" s="15"/>
      <c r="B134" s="15"/>
    </row>
    <row r="135" spans="1:2" ht="13.2">
      <c r="A135" s="15"/>
      <c r="B135" s="15"/>
    </row>
    <row r="136" spans="1:2" ht="13.2">
      <c r="A136" s="15"/>
      <c r="B136" s="15"/>
    </row>
    <row r="137" spans="1:2" ht="13.2">
      <c r="A137" s="15"/>
      <c r="B137" s="15"/>
    </row>
    <row r="138" spans="1:2" ht="13.2">
      <c r="A138" s="15"/>
      <c r="B138" s="15"/>
    </row>
    <row r="139" spans="1:2" ht="13.2">
      <c r="A139" s="15"/>
      <c r="B139" s="15"/>
    </row>
    <row r="140" spans="1:2" ht="13.2">
      <c r="A140" s="15"/>
      <c r="B140" s="15"/>
    </row>
    <row r="141" spans="1:2" ht="13.2">
      <c r="A141" s="15"/>
      <c r="B141" s="15"/>
    </row>
    <row r="142" spans="1:2" ht="13.2">
      <c r="A142" s="15"/>
      <c r="B142" s="15"/>
    </row>
    <row r="143" spans="1:2" ht="13.2">
      <c r="A143" s="15"/>
      <c r="B143" s="15"/>
    </row>
    <row r="144" spans="1:2" ht="13.2">
      <c r="A144" s="15"/>
      <c r="B144" s="15"/>
    </row>
    <row r="145" spans="1:2" ht="13.2">
      <c r="A145" s="15"/>
      <c r="B145" s="15"/>
    </row>
    <row r="146" spans="1:2" ht="13.2">
      <c r="A146" s="15"/>
      <c r="B146" s="15"/>
    </row>
    <row r="147" spans="1:2" ht="13.2">
      <c r="A147" s="15"/>
      <c r="B147" s="15"/>
    </row>
    <row r="148" spans="1:2" ht="13.2">
      <c r="A148" s="15"/>
      <c r="B148" s="15"/>
    </row>
    <row r="149" spans="1:2" ht="13.2">
      <c r="A149" s="15"/>
      <c r="B149" s="15"/>
    </row>
    <row r="150" spans="1:2" ht="13.2">
      <c r="A150" s="15"/>
      <c r="B150" s="15"/>
    </row>
    <row r="151" spans="1:2" ht="13.2">
      <c r="A151" s="15"/>
      <c r="B151" s="15"/>
    </row>
    <row r="152" spans="1:2" ht="13.2">
      <c r="A152" s="15"/>
      <c r="B152" s="15"/>
    </row>
    <row r="153" spans="1:2" ht="13.2">
      <c r="A153" s="15"/>
      <c r="B153" s="15"/>
    </row>
    <row r="154" spans="1:2" ht="13.2">
      <c r="A154" s="15"/>
      <c r="B154" s="15"/>
    </row>
    <row r="155" spans="1:2" ht="13.2">
      <c r="A155" s="15"/>
      <c r="B155" s="15"/>
    </row>
    <row r="156" spans="1:2" ht="13.2">
      <c r="A156" s="15"/>
      <c r="B156" s="15"/>
    </row>
    <row r="157" spans="1:2" ht="13.2">
      <c r="A157" s="15"/>
      <c r="B157" s="15"/>
    </row>
    <row r="158" spans="1:2" ht="13.2">
      <c r="A158" s="15"/>
      <c r="B158" s="15"/>
    </row>
    <row r="159" spans="1:2" ht="13.2">
      <c r="A159" s="15"/>
      <c r="B159" s="15"/>
    </row>
    <row r="160" spans="1:2" ht="13.2">
      <c r="A160" s="15"/>
      <c r="B160" s="15"/>
    </row>
    <row r="161" spans="1:2" ht="13.2">
      <c r="A161" s="15"/>
      <c r="B161" s="15"/>
    </row>
    <row r="162" spans="1:2" ht="13.2">
      <c r="A162" s="15"/>
      <c r="B162" s="15"/>
    </row>
    <row r="163" spans="1:2" ht="13.2">
      <c r="A163" s="15"/>
      <c r="B163" s="15"/>
    </row>
    <row r="164" spans="1:2" ht="13.2">
      <c r="A164" s="15"/>
      <c r="B164" s="15"/>
    </row>
    <row r="165" spans="1:2" ht="13.2">
      <c r="A165" s="15"/>
      <c r="B165" s="15"/>
    </row>
    <row r="166" spans="1:2" ht="13.2">
      <c r="A166" s="15"/>
      <c r="B166" s="15"/>
    </row>
    <row r="167" spans="1:2" ht="13.2">
      <c r="A167" s="15"/>
      <c r="B167" s="15"/>
    </row>
    <row r="168" spans="1:2" ht="13.2">
      <c r="A168" s="15"/>
      <c r="B168" s="15"/>
    </row>
    <row r="169" spans="1:2" ht="13.2">
      <c r="A169" s="15"/>
      <c r="B169" s="15"/>
    </row>
    <row r="170" spans="1:2" ht="13.2">
      <c r="A170" s="15"/>
      <c r="B170" s="15"/>
    </row>
    <row r="171" spans="1:2" ht="13.2">
      <c r="A171" s="15"/>
      <c r="B171" s="15"/>
    </row>
    <row r="172" spans="1:2" ht="13.2">
      <c r="A172" s="15"/>
      <c r="B172" s="15"/>
    </row>
    <row r="173" spans="1:2" ht="13.2">
      <c r="A173" s="15"/>
      <c r="B173" s="15"/>
    </row>
    <row r="174" spans="1:2" ht="13.2">
      <c r="A174" s="15"/>
      <c r="B174" s="15"/>
    </row>
    <row r="175" spans="1:2" ht="13.2">
      <c r="A175" s="15"/>
      <c r="B175" s="15"/>
    </row>
    <row r="176" spans="1:2" ht="13.2">
      <c r="A176" s="15"/>
      <c r="B176" s="15"/>
    </row>
    <row r="177" spans="1:2" ht="13.2">
      <c r="A177" s="15"/>
      <c r="B177" s="15"/>
    </row>
    <row r="178" spans="1:2" ht="13.2">
      <c r="A178" s="15"/>
      <c r="B178" s="15"/>
    </row>
    <row r="179" spans="1:2" ht="13.2">
      <c r="A179" s="15"/>
      <c r="B179" s="15"/>
    </row>
    <row r="180" spans="1:2" ht="13.2">
      <c r="A180" s="15"/>
      <c r="B180" s="15"/>
    </row>
    <row r="181" spans="1:2" ht="13.2">
      <c r="A181" s="15"/>
      <c r="B181" s="15"/>
    </row>
    <row r="182" spans="1:2" ht="13.2">
      <c r="A182" s="15"/>
      <c r="B182" s="15"/>
    </row>
    <row r="183" spans="1:2" ht="13.2">
      <c r="A183" s="15"/>
      <c r="B183" s="15"/>
    </row>
    <row r="184" spans="1:2" ht="13.2">
      <c r="A184" s="15"/>
      <c r="B184" s="15"/>
    </row>
    <row r="185" spans="1:2" ht="13.2">
      <c r="A185" s="15"/>
      <c r="B185" s="15"/>
    </row>
    <row r="186" spans="1:2" ht="13.2">
      <c r="A186" s="15"/>
      <c r="B186" s="15"/>
    </row>
    <row r="187" spans="1:2" ht="13.2">
      <c r="A187" s="15"/>
      <c r="B187" s="15"/>
    </row>
    <row r="188" spans="1:2" ht="13.2">
      <c r="A188" s="15"/>
      <c r="B188" s="15"/>
    </row>
    <row r="189" spans="1:2" ht="13.2">
      <c r="A189" s="15"/>
      <c r="B189" s="15"/>
    </row>
    <row r="190" spans="1:2" ht="13.2">
      <c r="A190" s="15"/>
      <c r="B190" s="15"/>
    </row>
    <row r="191" spans="1:2" ht="13.2">
      <c r="A191" s="15"/>
      <c r="B191" s="15"/>
    </row>
    <row r="192" spans="1:2" ht="13.2">
      <c r="A192" s="15"/>
      <c r="B192" s="15"/>
    </row>
    <row r="193" spans="1:2" ht="13.2">
      <c r="A193" s="15"/>
      <c r="B193" s="15"/>
    </row>
    <row r="194" spans="1:2" ht="13.2">
      <c r="A194" s="15"/>
      <c r="B194" s="15"/>
    </row>
    <row r="195" spans="1:2" ht="13.2">
      <c r="A195" s="15"/>
      <c r="B195" s="15"/>
    </row>
    <row r="196" spans="1:2" ht="13.2">
      <c r="A196" s="15"/>
      <c r="B196" s="15"/>
    </row>
    <row r="197" spans="1:2" ht="13.2">
      <c r="A197" s="15"/>
      <c r="B197" s="15"/>
    </row>
    <row r="198" spans="1:2" ht="13.2">
      <c r="A198" s="15"/>
      <c r="B198" s="15"/>
    </row>
    <row r="199" spans="1:2" ht="13.2">
      <c r="A199" s="15"/>
      <c r="B199" s="15"/>
    </row>
    <row r="200" spans="1:2" ht="13.2">
      <c r="A200" s="15"/>
      <c r="B200" s="15"/>
    </row>
    <row r="201" spans="1:2" ht="13.2">
      <c r="A201" s="15"/>
      <c r="B201" s="15"/>
    </row>
    <row r="202" spans="1:2" ht="13.2">
      <c r="A202" s="15"/>
      <c r="B202" s="15"/>
    </row>
    <row r="203" spans="1:2" ht="13.2">
      <c r="A203" s="15"/>
      <c r="B203" s="15"/>
    </row>
    <row r="204" spans="1:2" ht="13.2">
      <c r="A204" s="15"/>
      <c r="B204" s="15"/>
    </row>
    <row r="205" spans="1:2" ht="13.2">
      <c r="A205" s="15"/>
      <c r="B205" s="15"/>
    </row>
    <row r="206" spans="1:2" ht="13.2">
      <c r="A206" s="15"/>
      <c r="B206" s="15"/>
    </row>
    <row r="207" spans="1:2" ht="13.2">
      <c r="A207" s="15"/>
      <c r="B207" s="15"/>
    </row>
    <row r="208" spans="1:2" ht="13.2">
      <c r="A208" s="15"/>
      <c r="B208" s="15"/>
    </row>
    <row r="209" spans="1:2" ht="13.2">
      <c r="A209" s="15"/>
      <c r="B209" s="15"/>
    </row>
    <row r="210" spans="1:2" ht="13.2">
      <c r="A210" s="15"/>
      <c r="B210" s="15"/>
    </row>
    <row r="211" spans="1:2" ht="13.2">
      <c r="A211" s="15"/>
      <c r="B211" s="15"/>
    </row>
    <row r="212" spans="1:2" ht="13.2">
      <c r="A212" s="15"/>
      <c r="B212" s="15"/>
    </row>
    <row r="213" spans="1:2" ht="13.2">
      <c r="A213" s="15"/>
      <c r="B213" s="15"/>
    </row>
    <row r="214" spans="1:2" ht="13.2">
      <c r="A214" s="15"/>
      <c r="B214" s="15"/>
    </row>
    <row r="215" spans="1:2" ht="13.2">
      <c r="A215" s="15"/>
      <c r="B215" s="15"/>
    </row>
    <row r="216" spans="1:2" ht="13.2">
      <c r="A216" s="15"/>
      <c r="B216" s="15"/>
    </row>
    <row r="217" spans="1:2" ht="13.2">
      <c r="A217" s="15"/>
      <c r="B217" s="15"/>
    </row>
    <row r="218" spans="1:2" ht="13.2">
      <c r="A218" s="15"/>
      <c r="B218" s="15"/>
    </row>
    <row r="219" spans="1:2" ht="13.2">
      <c r="A219" s="15"/>
      <c r="B219" s="15"/>
    </row>
    <row r="220" spans="1:2" ht="13.2">
      <c r="A220" s="15"/>
      <c r="B220" s="15"/>
    </row>
    <row r="221" spans="1:2" ht="13.2">
      <c r="A221" s="15"/>
      <c r="B221" s="15"/>
    </row>
    <row r="222" spans="1:2" ht="13.2">
      <c r="A222" s="15"/>
      <c r="B222" s="15"/>
    </row>
    <row r="223" spans="1:2" ht="13.2">
      <c r="A223" s="15"/>
      <c r="B223" s="15"/>
    </row>
    <row r="224" spans="1:2" ht="13.2">
      <c r="A224" s="15"/>
      <c r="B224" s="15"/>
    </row>
    <row r="225" spans="1:2" ht="13.2">
      <c r="A225" s="15"/>
      <c r="B225" s="15"/>
    </row>
    <row r="226" spans="1:2" ht="13.2">
      <c r="A226" s="15"/>
      <c r="B226" s="15"/>
    </row>
    <row r="227" spans="1:2" ht="13.2">
      <c r="A227" s="15"/>
      <c r="B227" s="15"/>
    </row>
    <row r="228" spans="1:2" ht="13.2">
      <c r="A228" s="15"/>
      <c r="B228" s="15"/>
    </row>
    <row r="229" spans="1:2" ht="13.2">
      <c r="A229" s="15"/>
      <c r="B229" s="15"/>
    </row>
    <row r="230" spans="1:2" ht="13.2">
      <c r="A230" s="15"/>
      <c r="B230" s="15"/>
    </row>
    <row r="231" spans="1:2" ht="13.2">
      <c r="A231" s="15"/>
      <c r="B231" s="15"/>
    </row>
    <row r="232" spans="1:2" ht="13.2">
      <c r="A232" s="15"/>
      <c r="B232" s="15"/>
    </row>
    <row r="233" spans="1:2" ht="13.2">
      <c r="A233" s="15"/>
      <c r="B233" s="15"/>
    </row>
    <row r="234" spans="1:2" ht="13.2">
      <c r="A234" s="15"/>
      <c r="B234" s="15"/>
    </row>
    <row r="235" spans="1:2" ht="13.2">
      <c r="A235" s="15"/>
      <c r="B235" s="15"/>
    </row>
    <row r="236" spans="1:2" ht="13.2">
      <c r="A236" s="15"/>
      <c r="B236" s="15"/>
    </row>
    <row r="237" spans="1:2" ht="13.2">
      <c r="A237" s="15"/>
      <c r="B237" s="15"/>
    </row>
    <row r="238" spans="1:2" ht="13.2">
      <c r="A238" s="15"/>
      <c r="B238" s="15"/>
    </row>
    <row r="239" spans="1:2" ht="13.2">
      <c r="A239" s="15"/>
      <c r="B239" s="15"/>
    </row>
    <row r="240" spans="1:2" ht="13.2">
      <c r="A240" s="15"/>
      <c r="B240" s="15"/>
    </row>
    <row r="241" spans="1:2" ht="13.2">
      <c r="A241" s="15"/>
      <c r="B241" s="15"/>
    </row>
    <row r="242" spans="1:2" ht="13.2">
      <c r="A242" s="15"/>
      <c r="B242" s="15"/>
    </row>
    <row r="243" spans="1:2" ht="13.2">
      <c r="A243" s="15"/>
      <c r="B243" s="15"/>
    </row>
    <row r="244" spans="1:2" ht="13.2">
      <c r="A244" s="15"/>
      <c r="B244" s="15"/>
    </row>
    <row r="245" spans="1:2" ht="13.2">
      <c r="A245" s="15"/>
      <c r="B245" s="15"/>
    </row>
    <row r="246" spans="1:2" ht="13.2">
      <c r="A246" s="15"/>
      <c r="B246" s="15"/>
    </row>
    <row r="247" spans="1:2" ht="13.2">
      <c r="A247" s="15"/>
      <c r="B247" s="15"/>
    </row>
    <row r="248" spans="1:2" ht="13.2">
      <c r="A248" s="15"/>
      <c r="B248" s="15"/>
    </row>
    <row r="249" spans="1:2" ht="13.2">
      <c r="A249" s="15"/>
      <c r="B249" s="15"/>
    </row>
    <row r="250" spans="1:2" ht="13.2">
      <c r="A250" s="15"/>
      <c r="B250" s="15"/>
    </row>
    <row r="251" spans="1:2" ht="13.2">
      <c r="A251" s="15"/>
      <c r="B251" s="15"/>
    </row>
    <row r="252" spans="1:2" ht="13.2">
      <c r="A252" s="15"/>
      <c r="B252" s="15"/>
    </row>
    <row r="253" spans="1:2" ht="13.2">
      <c r="A253" s="15"/>
      <c r="B253" s="15"/>
    </row>
    <row r="254" spans="1:2" ht="13.2">
      <c r="A254" s="15"/>
      <c r="B254" s="15"/>
    </row>
    <row r="255" spans="1:2" ht="13.2">
      <c r="A255" s="15"/>
      <c r="B255" s="15"/>
    </row>
    <row r="256" spans="1:2" ht="13.2">
      <c r="A256" s="15"/>
      <c r="B256" s="15"/>
    </row>
    <row r="257" spans="1:2" ht="13.2">
      <c r="A257" s="15"/>
      <c r="B257" s="15"/>
    </row>
    <row r="258" spans="1:2" ht="13.2">
      <c r="A258" s="15"/>
      <c r="B258" s="15"/>
    </row>
    <row r="259" spans="1:2" ht="13.2">
      <c r="A259" s="15"/>
      <c r="B259" s="15"/>
    </row>
    <row r="260" spans="1:2" ht="13.2">
      <c r="A260" s="15"/>
      <c r="B260" s="15"/>
    </row>
    <row r="261" spans="1:2" ht="13.2">
      <c r="A261" s="15"/>
      <c r="B261" s="15"/>
    </row>
    <row r="262" spans="1:2" ht="13.2">
      <c r="A262" s="15"/>
      <c r="B262" s="15"/>
    </row>
    <row r="263" spans="1:2" ht="13.2">
      <c r="A263" s="15"/>
      <c r="B263" s="15"/>
    </row>
    <row r="264" spans="1:2" ht="13.2">
      <c r="A264" s="15"/>
      <c r="B264" s="15"/>
    </row>
    <row r="265" spans="1:2" ht="13.2">
      <c r="A265" s="15"/>
      <c r="B265" s="15"/>
    </row>
    <row r="266" spans="1:2" ht="13.2">
      <c r="A266" s="15"/>
      <c r="B266" s="15"/>
    </row>
    <row r="267" spans="1:2" ht="13.2">
      <c r="A267" s="15"/>
      <c r="B267" s="15"/>
    </row>
    <row r="268" spans="1:2" ht="13.2">
      <c r="A268" s="15"/>
      <c r="B268" s="15"/>
    </row>
    <row r="269" spans="1:2" ht="13.2">
      <c r="A269" s="15"/>
      <c r="B269" s="15"/>
    </row>
    <row r="270" spans="1:2" ht="13.2">
      <c r="A270" s="15"/>
      <c r="B270" s="15"/>
    </row>
    <row r="271" spans="1:2" ht="13.2">
      <c r="A271" s="15"/>
      <c r="B271" s="15"/>
    </row>
    <row r="272" spans="1:2" ht="13.2">
      <c r="A272" s="15"/>
      <c r="B272" s="15"/>
    </row>
    <row r="273" spans="1:2" ht="13.2">
      <c r="A273" s="15"/>
      <c r="B273" s="15"/>
    </row>
    <row r="274" spans="1:2" ht="13.2">
      <c r="A274" s="15"/>
      <c r="B274" s="15"/>
    </row>
    <row r="275" spans="1:2" ht="13.2">
      <c r="A275" s="15"/>
      <c r="B275" s="15"/>
    </row>
    <row r="276" spans="1:2" ht="13.2">
      <c r="A276" s="15"/>
      <c r="B276" s="15"/>
    </row>
    <row r="277" spans="1:2" ht="13.2">
      <c r="A277" s="15"/>
      <c r="B277" s="15"/>
    </row>
    <row r="278" spans="1:2" ht="13.2">
      <c r="A278" s="15"/>
      <c r="B278" s="15"/>
    </row>
    <row r="279" spans="1:2" ht="13.2">
      <c r="A279" s="15"/>
      <c r="B279" s="15"/>
    </row>
    <row r="280" spans="1:2" ht="13.2">
      <c r="A280" s="15"/>
      <c r="B280" s="15"/>
    </row>
    <row r="281" spans="1:2" ht="13.2">
      <c r="A281" s="15"/>
      <c r="B281" s="15"/>
    </row>
    <row r="282" spans="1:2" ht="13.2">
      <c r="A282" s="15"/>
      <c r="B282" s="15"/>
    </row>
    <row r="283" spans="1:2" ht="13.2">
      <c r="A283" s="15"/>
      <c r="B283" s="15"/>
    </row>
    <row r="284" spans="1:2" ht="13.2">
      <c r="A284" s="15"/>
      <c r="B284" s="15"/>
    </row>
    <row r="285" spans="1:2" ht="13.2">
      <c r="A285" s="15"/>
      <c r="B285" s="15"/>
    </row>
    <row r="286" spans="1:2" ht="13.2">
      <c r="A286" s="15"/>
      <c r="B286" s="15"/>
    </row>
    <row r="287" spans="1:2" ht="13.2">
      <c r="A287" s="15"/>
      <c r="B287" s="15"/>
    </row>
    <row r="288" spans="1:2" ht="13.2">
      <c r="A288" s="15"/>
      <c r="B288" s="15"/>
    </row>
    <row r="289" spans="1:2" ht="13.2">
      <c r="A289" s="15"/>
      <c r="B289" s="15"/>
    </row>
    <row r="290" spans="1:2" ht="13.2">
      <c r="A290" s="15"/>
      <c r="B290" s="15"/>
    </row>
    <row r="291" spans="1:2" ht="13.2">
      <c r="A291" s="15"/>
      <c r="B291" s="15"/>
    </row>
    <row r="292" spans="1:2" ht="13.2">
      <c r="A292" s="15"/>
      <c r="B292" s="15"/>
    </row>
    <row r="293" spans="1:2" ht="13.2">
      <c r="A293" s="15"/>
      <c r="B293" s="15"/>
    </row>
    <row r="294" spans="1:2" ht="13.2">
      <c r="A294" s="15"/>
      <c r="B294" s="15"/>
    </row>
    <row r="295" spans="1:2" ht="13.2">
      <c r="A295" s="15"/>
      <c r="B295" s="15"/>
    </row>
    <row r="296" spans="1:2" ht="13.2">
      <c r="A296" s="15"/>
      <c r="B296" s="15"/>
    </row>
    <row r="297" spans="1:2" ht="13.2">
      <c r="A297" s="15"/>
      <c r="B297" s="15"/>
    </row>
    <row r="298" spans="1:2" ht="13.2">
      <c r="A298" s="15"/>
      <c r="B298" s="15"/>
    </row>
    <row r="299" spans="1:2" ht="13.2">
      <c r="A299" s="15"/>
      <c r="B299" s="15"/>
    </row>
    <row r="300" spans="1:2" ht="13.2">
      <c r="A300" s="15"/>
      <c r="B300" s="15"/>
    </row>
    <row r="301" spans="1:2" ht="13.2">
      <c r="A301" s="15"/>
      <c r="B301" s="15"/>
    </row>
    <row r="302" spans="1:2" ht="13.2">
      <c r="A302" s="15"/>
      <c r="B302" s="15"/>
    </row>
    <row r="303" spans="1:2" ht="13.2">
      <c r="A303" s="15"/>
      <c r="B303" s="15"/>
    </row>
    <row r="304" spans="1:2" ht="13.2">
      <c r="A304" s="15"/>
      <c r="B304" s="15"/>
    </row>
    <row r="305" spans="1:2" ht="13.2">
      <c r="A305" s="15"/>
      <c r="B305" s="15"/>
    </row>
    <row r="306" spans="1:2" ht="13.2">
      <c r="A306" s="15"/>
      <c r="B306" s="15"/>
    </row>
    <row r="307" spans="1:2" ht="13.2">
      <c r="A307" s="15"/>
      <c r="B307" s="15"/>
    </row>
    <row r="308" spans="1:2" ht="13.2">
      <c r="A308" s="15"/>
      <c r="B308" s="15"/>
    </row>
    <row r="309" spans="1:2" ht="13.2">
      <c r="A309" s="15"/>
      <c r="B309" s="15"/>
    </row>
    <row r="310" spans="1:2" ht="13.2">
      <c r="A310" s="15"/>
      <c r="B310" s="15"/>
    </row>
    <row r="311" spans="1:2" ht="13.2">
      <c r="A311" s="15"/>
      <c r="B311" s="15"/>
    </row>
    <row r="312" spans="1:2" ht="13.2">
      <c r="A312" s="15"/>
      <c r="B312" s="15"/>
    </row>
    <row r="313" spans="1:2" ht="13.2">
      <c r="A313" s="15"/>
      <c r="B313" s="15"/>
    </row>
    <row r="314" spans="1:2" ht="13.2">
      <c r="A314" s="15"/>
      <c r="B314" s="15"/>
    </row>
    <row r="315" spans="1:2" ht="13.2">
      <c r="A315" s="15"/>
      <c r="B315" s="15"/>
    </row>
    <row r="316" spans="1:2" ht="13.2">
      <c r="A316" s="15"/>
      <c r="B316" s="15"/>
    </row>
    <row r="317" spans="1:2" ht="13.2">
      <c r="A317" s="15"/>
      <c r="B317" s="15"/>
    </row>
    <row r="318" spans="1:2" ht="13.2">
      <c r="A318" s="15"/>
      <c r="B318" s="15"/>
    </row>
    <row r="319" spans="1:2" ht="13.2">
      <c r="A319" s="15"/>
      <c r="B319" s="15"/>
    </row>
    <row r="320" spans="1:2" ht="13.2">
      <c r="A320" s="15"/>
      <c r="B320" s="15"/>
    </row>
    <row r="321" spans="1:2" ht="13.2">
      <c r="A321" s="15"/>
      <c r="B321" s="15"/>
    </row>
    <row r="322" spans="1:2" ht="13.2">
      <c r="A322" s="15"/>
      <c r="B322" s="15"/>
    </row>
    <row r="323" spans="1:2" ht="13.2">
      <c r="A323" s="15"/>
      <c r="B323" s="15"/>
    </row>
    <row r="324" spans="1:2" ht="13.2">
      <c r="A324" s="15"/>
      <c r="B324" s="15"/>
    </row>
    <row r="325" spans="1:2" ht="13.2">
      <c r="A325" s="15"/>
      <c r="B325" s="15"/>
    </row>
    <row r="326" spans="1:2" ht="13.2">
      <c r="A326" s="15"/>
      <c r="B326" s="15"/>
    </row>
    <row r="327" spans="1:2" ht="13.2">
      <c r="A327" s="15"/>
      <c r="B327" s="15"/>
    </row>
    <row r="328" spans="1:2" ht="13.2">
      <c r="A328" s="15"/>
      <c r="B328" s="15"/>
    </row>
    <row r="329" spans="1:2" ht="13.2">
      <c r="A329" s="15"/>
      <c r="B329" s="15"/>
    </row>
    <row r="330" spans="1:2" ht="13.2">
      <c r="A330" s="15"/>
      <c r="B330" s="15"/>
    </row>
    <row r="331" spans="1:2" ht="13.2">
      <c r="A331" s="15"/>
      <c r="B331" s="15"/>
    </row>
    <row r="332" spans="1:2" ht="13.2">
      <c r="A332" s="15"/>
      <c r="B332" s="15"/>
    </row>
    <row r="333" spans="1:2" ht="13.2">
      <c r="A333" s="15"/>
      <c r="B333" s="15"/>
    </row>
    <row r="334" spans="1:2" ht="13.2">
      <c r="A334" s="15"/>
      <c r="B334" s="15"/>
    </row>
    <row r="335" spans="1:2" ht="13.2">
      <c r="A335" s="15"/>
      <c r="B335" s="15"/>
    </row>
    <row r="336" spans="1:2" ht="13.2">
      <c r="A336" s="15"/>
      <c r="B336" s="15"/>
    </row>
    <row r="337" spans="1:2" ht="13.2">
      <c r="A337" s="15"/>
      <c r="B337" s="15"/>
    </row>
    <row r="338" spans="1:2" ht="13.2">
      <c r="A338" s="15"/>
      <c r="B338" s="15"/>
    </row>
    <row r="339" spans="1:2" ht="13.2">
      <c r="A339" s="15"/>
      <c r="B339" s="15"/>
    </row>
    <row r="340" spans="1:2" ht="13.2">
      <c r="A340" s="15"/>
      <c r="B340" s="15"/>
    </row>
    <row r="341" spans="1:2" ht="13.2">
      <c r="A341" s="15"/>
      <c r="B341" s="15"/>
    </row>
    <row r="342" spans="1:2" ht="13.2">
      <c r="A342" s="15"/>
      <c r="B342" s="15"/>
    </row>
    <row r="343" spans="1:2" ht="13.2">
      <c r="A343" s="15"/>
      <c r="B343" s="15"/>
    </row>
    <row r="344" spans="1:2" ht="13.2">
      <c r="A344" s="15"/>
      <c r="B344" s="15"/>
    </row>
    <row r="345" spans="1:2" ht="13.2">
      <c r="A345" s="15"/>
      <c r="B345" s="15"/>
    </row>
    <row r="346" spans="1:2" ht="13.2">
      <c r="A346" s="15"/>
      <c r="B346" s="15"/>
    </row>
    <row r="347" spans="1:2" ht="13.2">
      <c r="A347" s="15"/>
      <c r="B347" s="15"/>
    </row>
    <row r="348" spans="1:2" ht="13.2">
      <c r="A348" s="15"/>
      <c r="B348" s="15"/>
    </row>
    <row r="349" spans="1:2" ht="13.2">
      <c r="A349" s="15"/>
      <c r="B349" s="15"/>
    </row>
    <row r="350" spans="1:2" ht="13.2">
      <c r="A350" s="15"/>
      <c r="B350" s="15"/>
    </row>
    <row r="351" spans="1:2" ht="13.2">
      <c r="A351" s="15"/>
      <c r="B351" s="15"/>
    </row>
    <row r="352" spans="1:2" ht="13.2">
      <c r="A352" s="15"/>
      <c r="B352" s="15"/>
    </row>
    <row r="353" spans="1:2" ht="13.2">
      <c r="A353" s="15"/>
      <c r="B353" s="15"/>
    </row>
    <row r="354" spans="1:2" ht="13.2">
      <c r="A354" s="15"/>
      <c r="B354" s="15"/>
    </row>
    <row r="355" spans="1:2" ht="13.2">
      <c r="A355" s="15"/>
      <c r="B355" s="15"/>
    </row>
    <row r="356" spans="1:2" ht="13.2">
      <c r="A356" s="15"/>
      <c r="B356" s="15"/>
    </row>
    <row r="357" spans="1:2" ht="13.2">
      <c r="A357" s="15"/>
      <c r="B357" s="15"/>
    </row>
    <row r="358" spans="1:2" ht="13.2">
      <c r="A358" s="15"/>
      <c r="B358" s="15"/>
    </row>
    <row r="359" spans="1:2" ht="13.2">
      <c r="A359" s="15"/>
      <c r="B359" s="15"/>
    </row>
    <row r="360" spans="1:2" ht="13.2">
      <c r="A360" s="15"/>
      <c r="B360" s="15"/>
    </row>
    <row r="361" spans="1:2" ht="13.2">
      <c r="A361" s="15"/>
      <c r="B361" s="15"/>
    </row>
    <row r="362" spans="1:2" ht="13.2">
      <c r="A362" s="15"/>
      <c r="B362" s="15"/>
    </row>
    <row r="363" spans="1:2" ht="13.2">
      <c r="A363" s="15"/>
      <c r="B363" s="15"/>
    </row>
    <row r="364" spans="1:2" ht="13.2">
      <c r="A364" s="15"/>
      <c r="B364" s="15"/>
    </row>
    <row r="365" spans="1:2" ht="13.2">
      <c r="A365" s="15"/>
      <c r="B365" s="15"/>
    </row>
    <row r="366" spans="1:2" ht="13.2">
      <c r="A366" s="15"/>
      <c r="B366" s="15"/>
    </row>
    <row r="367" spans="1:2" ht="13.2">
      <c r="A367" s="15"/>
      <c r="B367" s="15"/>
    </row>
    <row r="368" spans="1:2" ht="13.2">
      <c r="A368" s="15"/>
      <c r="B368" s="15"/>
    </row>
    <row r="369" spans="1:2" ht="13.2">
      <c r="A369" s="15"/>
      <c r="B369" s="15"/>
    </row>
    <row r="370" spans="1:2" ht="13.2">
      <c r="A370" s="15"/>
      <c r="B370" s="15"/>
    </row>
    <row r="371" spans="1:2" ht="13.2">
      <c r="A371" s="15"/>
      <c r="B371" s="15"/>
    </row>
    <row r="372" spans="1:2" ht="13.2">
      <c r="A372" s="15"/>
      <c r="B372" s="15"/>
    </row>
    <row r="373" spans="1:2" ht="13.2">
      <c r="A373" s="15"/>
      <c r="B373" s="15"/>
    </row>
    <row r="374" spans="1:2" ht="13.2">
      <c r="A374" s="15"/>
      <c r="B374" s="15"/>
    </row>
    <row r="375" spans="1:2" ht="13.2">
      <c r="A375" s="15"/>
      <c r="B375" s="15"/>
    </row>
    <row r="376" spans="1:2" ht="13.2">
      <c r="A376" s="15"/>
      <c r="B376" s="15"/>
    </row>
    <row r="377" spans="1:2" ht="13.2">
      <c r="A377" s="15"/>
      <c r="B377" s="15"/>
    </row>
    <row r="378" spans="1:2" ht="13.2">
      <c r="A378" s="15"/>
      <c r="B378" s="15"/>
    </row>
    <row r="379" spans="1:2" ht="13.2">
      <c r="A379" s="15"/>
      <c r="B379" s="15"/>
    </row>
    <row r="380" spans="1:2" ht="13.2">
      <c r="A380" s="15"/>
      <c r="B380" s="15"/>
    </row>
    <row r="381" spans="1:2" ht="13.2">
      <c r="A381" s="15"/>
      <c r="B381" s="15"/>
    </row>
    <row r="382" spans="1:2" ht="13.2">
      <c r="A382" s="15"/>
      <c r="B382" s="15"/>
    </row>
    <row r="383" spans="1:2" ht="13.2">
      <c r="A383" s="15"/>
      <c r="B383" s="15"/>
    </row>
    <row r="384" spans="1:2" ht="13.2">
      <c r="A384" s="15"/>
      <c r="B384" s="15"/>
    </row>
    <row r="385" spans="1:2" ht="13.2">
      <c r="A385" s="15"/>
      <c r="B385" s="15"/>
    </row>
    <row r="386" spans="1:2" ht="13.2">
      <c r="A386" s="15"/>
      <c r="B386" s="15"/>
    </row>
    <row r="387" spans="1:2" ht="13.2">
      <c r="A387" s="15"/>
      <c r="B387" s="15"/>
    </row>
    <row r="388" spans="1:2" ht="13.2">
      <c r="A388" s="15"/>
      <c r="B388" s="15"/>
    </row>
    <row r="389" spans="1:2" ht="13.2">
      <c r="A389" s="15"/>
      <c r="B389" s="15"/>
    </row>
    <row r="390" spans="1:2" ht="13.2">
      <c r="A390" s="15"/>
      <c r="B390" s="15"/>
    </row>
    <row r="391" spans="1:2" ht="13.2">
      <c r="A391" s="15"/>
      <c r="B391" s="15"/>
    </row>
    <row r="392" spans="1:2" ht="13.2">
      <c r="A392" s="15"/>
      <c r="B392" s="15"/>
    </row>
    <row r="393" spans="1:2" ht="13.2">
      <c r="A393" s="15"/>
      <c r="B393" s="15"/>
    </row>
    <row r="394" spans="1:2" ht="13.2">
      <c r="A394" s="15"/>
      <c r="B394" s="15"/>
    </row>
    <row r="395" spans="1:2" ht="13.2">
      <c r="A395" s="15"/>
      <c r="B395" s="15"/>
    </row>
    <row r="396" spans="1:2" ht="13.2">
      <c r="A396" s="15"/>
      <c r="B396" s="15"/>
    </row>
    <row r="397" spans="1:2" ht="13.2">
      <c r="A397" s="15"/>
      <c r="B397" s="15"/>
    </row>
    <row r="398" spans="1:2" ht="13.2">
      <c r="A398" s="15"/>
      <c r="B398" s="15"/>
    </row>
    <row r="399" spans="1:2" ht="13.2">
      <c r="A399" s="15"/>
      <c r="B399" s="15"/>
    </row>
    <row r="400" spans="1:2" ht="13.2">
      <c r="A400" s="15"/>
      <c r="B400" s="15"/>
    </row>
    <row r="401" spans="1:2" ht="13.2">
      <c r="A401" s="15"/>
      <c r="B401" s="15"/>
    </row>
    <row r="402" spans="1:2" ht="13.2">
      <c r="A402" s="15"/>
      <c r="B402" s="15"/>
    </row>
    <row r="403" spans="1:2" ht="13.2">
      <c r="A403" s="15"/>
      <c r="B403" s="15"/>
    </row>
    <row r="404" spans="1:2" ht="13.2">
      <c r="A404" s="15"/>
      <c r="B404" s="15"/>
    </row>
    <row r="405" spans="1:2" ht="13.2">
      <c r="A405" s="15"/>
      <c r="B405" s="15"/>
    </row>
    <row r="406" spans="1:2" ht="13.2">
      <c r="A406" s="15"/>
      <c r="B406" s="15"/>
    </row>
    <row r="407" spans="1:2" ht="13.2">
      <c r="A407" s="15"/>
      <c r="B407" s="15"/>
    </row>
    <row r="408" spans="1:2" ht="13.2">
      <c r="A408" s="15"/>
      <c r="B408" s="15"/>
    </row>
    <row r="409" spans="1:2" ht="13.2">
      <c r="A409" s="15"/>
      <c r="B409" s="15"/>
    </row>
    <row r="410" spans="1:2" ht="13.2">
      <c r="A410" s="15"/>
      <c r="B410" s="15"/>
    </row>
    <row r="411" spans="1:2" ht="13.2">
      <c r="A411" s="15"/>
      <c r="B411" s="15"/>
    </row>
    <row r="412" spans="1:2" ht="13.2">
      <c r="A412" s="15"/>
      <c r="B412" s="15"/>
    </row>
    <row r="413" spans="1:2" ht="13.2">
      <c r="A413" s="15"/>
      <c r="B413" s="15"/>
    </row>
    <row r="414" spans="1:2" ht="13.2">
      <c r="A414" s="15"/>
      <c r="B414" s="15"/>
    </row>
    <row r="415" spans="1:2" ht="13.2">
      <c r="A415" s="15"/>
      <c r="B415" s="15"/>
    </row>
    <row r="416" spans="1:2" ht="13.2">
      <c r="A416" s="15"/>
      <c r="B416" s="15"/>
    </row>
    <row r="417" spans="1:2" ht="13.2">
      <c r="A417" s="15"/>
      <c r="B417" s="15"/>
    </row>
    <row r="418" spans="1:2" ht="13.2">
      <c r="A418" s="15"/>
      <c r="B418" s="15"/>
    </row>
    <row r="419" spans="1:2" ht="13.2">
      <c r="A419" s="15"/>
      <c r="B419" s="15"/>
    </row>
    <row r="420" spans="1:2" ht="13.2">
      <c r="A420" s="15"/>
      <c r="B420" s="15"/>
    </row>
    <row r="421" spans="1:2" ht="13.2">
      <c r="A421" s="15"/>
      <c r="B421" s="15"/>
    </row>
    <row r="422" spans="1:2" ht="13.2">
      <c r="A422" s="15"/>
      <c r="B422" s="15"/>
    </row>
    <row r="423" spans="1:2" ht="13.2">
      <c r="A423" s="15"/>
      <c r="B423" s="15"/>
    </row>
    <row r="424" spans="1:2" ht="13.2">
      <c r="A424" s="15"/>
      <c r="B424" s="15"/>
    </row>
    <row r="425" spans="1:2" ht="13.2">
      <c r="A425" s="15"/>
      <c r="B425" s="15"/>
    </row>
    <row r="426" spans="1:2" ht="13.2">
      <c r="A426" s="15"/>
      <c r="B426" s="15"/>
    </row>
    <row r="427" spans="1:2" ht="13.2">
      <c r="A427" s="15"/>
      <c r="B427" s="15"/>
    </row>
    <row r="428" spans="1:2" ht="13.2">
      <c r="A428" s="15"/>
      <c r="B428" s="15"/>
    </row>
    <row r="429" spans="1:2" ht="13.2">
      <c r="A429" s="15"/>
      <c r="B429" s="15"/>
    </row>
    <row r="430" spans="1:2" ht="13.2">
      <c r="A430" s="15"/>
      <c r="B430" s="15"/>
    </row>
    <row r="431" spans="1:2" ht="13.2">
      <c r="A431" s="15"/>
      <c r="B431" s="15"/>
    </row>
    <row r="432" spans="1:2" ht="13.2">
      <c r="A432" s="15"/>
      <c r="B432" s="15"/>
    </row>
    <row r="433" spans="1:2" ht="13.2">
      <c r="A433" s="15"/>
      <c r="B433" s="15"/>
    </row>
    <row r="434" spans="1:2" ht="13.2">
      <c r="A434" s="15"/>
      <c r="B434" s="15"/>
    </row>
    <row r="435" spans="1:2" ht="13.2">
      <c r="A435" s="15"/>
      <c r="B435" s="15"/>
    </row>
    <row r="436" spans="1:2" ht="13.2">
      <c r="A436" s="15"/>
      <c r="B436" s="15"/>
    </row>
    <row r="437" spans="1:2" ht="13.2">
      <c r="A437" s="15"/>
      <c r="B437" s="15"/>
    </row>
    <row r="438" spans="1:2" ht="13.2">
      <c r="A438" s="15"/>
      <c r="B438" s="15"/>
    </row>
    <row r="439" spans="1:2" ht="13.2">
      <c r="A439" s="15"/>
      <c r="B439" s="15"/>
    </row>
    <row r="440" spans="1:2" ht="13.2">
      <c r="A440" s="15"/>
      <c r="B440" s="15"/>
    </row>
    <row r="441" spans="1:2" ht="13.2">
      <c r="A441" s="15"/>
      <c r="B441" s="15"/>
    </row>
    <row r="442" spans="1:2" ht="13.2">
      <c r="A442" s="15"/>
      <c r="B442" s="15"/>
    </row>
    <row r="443" spans="1:2" ht="13.2">
      <c r="A443" s="15"/>
      <c r="B443" s="15"/>
    </row>
    <row r="444" spans="1:2" ht="13.2">
      <c r="A444" s="15"/>
      <c r="B444" s="15"/>
    </row>
    <row r="445" spans="1:2" ht="13.2">
      <c r="A445" s="15"/>
      <c r="B445" s="15"/>
    </row>
    <row r="446" spans="1:2" ht="13.2">
      <c r="A446" s="15"/>
      <c r="B446" s="15"/>
    </row>
    <row r="447" spans="1:2" ht="13.2">
      <c r="A447" s="15"/>
      <c r="B447" s="15"/>
    </row>
    <row r="448" spans="1:2" ht="13.2">
      <c r="A448" s="15"/>
      <c r="B448" s="15"/>
    </row>
    <row r="449" spans="1:2" ht="13.2">
      <c r="A449" s="15"/>
      <c r="B449" s="15"/>
    </row>
    <row r="450" spans="1:2" ht="13.2">
      <c r="A450" s="15"/>
      <c r="B450" s="15"/>
    </row>
    <row r="451" spans="1:2" ht="13.2">
      <c r="A451" s="15"/>
      <c r="B451" s="15"/>
    </row>
    <row r="452" spans="1:2" ht="13.2">
      <c r="A452" s="15"/>
      <c r="B452" s="15"/>
    </row>
    <row r="453" spans="1:2" ht="13.2">
      <c r="A453" s="15"/>
      <c r="B453" s="15"/>
    </row>
    <row r="454" spans="1:2" ht="13.2">
      <c r="A454" s="15"/>
      <c r="B454" s="15"/>
    </row>
    <row r="455" spans="1:2" ht="13.2">
      <c r="A455" s="15"/>
      <c r="B455" s="15"/>
    </row>
    <row r="456" spans="1:2" ht="13.2">
      <c r="A456" s="15"/>
      <c r="B456" s="15"/>
    </row>
    <row r="457" spans="1:2" ht="13.2">
      <c r="A457" s="15"/>
      <c r="B457" s="15"/>
    </row>
    <row r="458" spans="1:2" ht="13.2">
      <c r="A458" s="15"/>
      <c r="B458" s="15"/>
    </row>
    <row r="459" spans="1:2" ht="13.2">
      <c r="A459" s="15"/>
      <c r="B459" s="15"/>
    </row>
    <row r="460" spans="1:2" ht="13.2">
      <c r="A460" s="15"/>
      <c r="B460" s="15"/>
    </row>
    <row r="461" spans="1:2" ht="13.2">
      <c r="A461" s="15"/>
      <c r="B461" s="15"/>
    </row>
    <row r="462" spans="1:2" ht="13.2">
      <c r="A462" s="15"/>
      <c r="B462" s="15"/>
    </row>
    <row r="463" spans="1:2" ht="13.2">
      <c r="A463" s="15"/>
      <c r="B463" s="15"/>
    </row>
    <row r="464" spans="1:2" ht="13.2">
      <c r="A464" s="15"/>
      <c r="B464" s="15"/>
    </row>
    <row r="465" spans="1:2" ht="13.2">
      <c r="A465" s="15"/>
      <c r="B465" s="15"/>
    </row>
    <row r="466" spans="1:2" ht="13.2">
      <c r="A466" s="15"/>
      <c r="B466" s="15"/>
    </row>
    <row r="467" spans="1:2" ht="13.2">
      <c r="A467" s="15"/>
      <c r="B467" s="15"/>
    </row>
    <row r="468" spans="1:2" ht="13.2">
      <c r="A468" s="15"/>
      <c r="B468" s="15"/>
    </row>
    <row r="469" spans="1:2" ht="13.2">
      <c r="A469" s="15"/>
      <c r="B469" s="15"/>
    </row>
    <row r="470" spans="1:2" ht="13.2">
      <c r="A470" s="15"/>
      <c r="B470" s="15"/>
    </row>
    <row r="471" spans="1:2" ht="13.2">
      <c r="A471" s="15"/>
      <c r="B471" s="15"/>
    </row>
    <row r="472" spans="1:2" ht="13.2">
      <c r="A472" s="15"/>
      <c r="B472" s="15"/>
    </row>
    <row r="473" spans="1:2" ht="13.2">
      <c r="A473" s="15"/>
      <c r="B473" s="15"/>
    </row>
    <row r="474" spans="1:2" ht="13.2">
      <c r="A474" s="15"/>
      <c r="B474" s="15"/>
    </row>
    <row r="475" spans="1:2" ht="13.2">
      <c r="A475" s="15"/>
      <c r="B475" s="15"/>
    </row>
    <row r="476" spans="1:2" ht="13.2">
      <c r="A476" s="15"/>
      <c r="B476" s="15"/>
    </row>
    <row r="477" spans="1:2" ht="13.2">
      <c r="A477" s="15"/>
      <c r="B477" s="15"/>
    </row>
    <row r="478" spans="1:2" ht="13.2">
      <c r="A478" s="15"/>
      <c r="B478" s="15"/>
    </row>
    <row r="479" spans="1:2" ht="13.2">
      <c r="A479" s="15"/>
      <c r="B479" s="15"/>
    </row>
    <row r="480" spans="1:2" ht="13.2">
      <c r="A480" s="15"/>
      <c r="B480" s="15"/>
    </row>
    <row r="481" spans="1:2" ht="13.2">
      <c r="A481" s="15"/>
      <c r="B481" s="15"/>
    </row>
    <row r="482" spans="1:2" ht="13.2">
      <c r="A482" s="15"/>
      <c r="B482" s="15"/>
    </row>
    <row r="483" spans="1:2" ht="13.2">
      <c r="A483" s="15"/>
      <c r="B483" s="15"/>
    </row>
    <row r="484" spans="1:2" ht="13.2">
      <c r="A484" s="15"/>
      <c r="B484" s="15"/>
    </row>
    <row r="485" spans="1:2" ht="13.2">
      <c r="A485" s="15"/>
      <c r="B485" s="15"/>
    </row>
    <row r="486" spans="1:2" ht="13.2">
      <c r="A486" s="15"/>
      <c r="B486" s="15"/>
    </row>
    <row r="487" spans="1:2" ht="13.2">
      <c r="A487" s="15"/>
      <c r="B487" s="15"/>
    </row>
    <row r="488" spans="1:2" ht="13.2">
      <c r="A488" s="15"/>
      <c r="B488" s="15"/>
    </row>
    <row r="489" spans="1:2" ht="13.2">
      <c r="A489" s="15"/>
      <c r="B489" s="15"/>
    </row>
    <row r="490" spans="1:2" ht="13.2">
      <c r="A490" s="15"/>
      <c r="B490" s="15"/>
    </row>
    <row r="491" spans="1:2" ht="13.2">
      <c r="A491" s="15"/>
      <c r="B491" s="15"/>
    </row>
    <row r="492" spans="1:2" ht="13.2">
      <c r="A492" s="15"/>
      <c r="B492" s="15"/>
    </row>
    <row r="493" spans="1:2" ht="13.2">
      <c r="A493" s="15"/>
      <c r="B493" s="15"/>
    </row>
    <row r="494" spans="1:2" ht="13.2">
      <c r="A494" s="15"/>
      <c r="B494" s="15"/>
    </row>
    <row r="495" spans="1:2" ht="13.2">
      <c r="A495" s="15"/>
      <c r="B495" s="15"/>
    </row>
    <row r="496" spans="1:2" ht="13.2">
      <c r="A496" s="15"/>
      <c r="B496" s="15"/>
    </row>
    <row r="497" spans="1:2" ht="13.2">
      <c r="A497" s="15"/>
      <c r="B497" s="15"/>
    </row>
    <row r="498" spans="1:2" ht="13.2">
      <c r="A498" s="15"/>
      <c r="B498" s="15"/>
    </row>
    <row r="499" spans="1:2" ht="13.2">
      <c r="A499" s="15"/>
      <c r="B499" s="15"/>
    </row>
    <row r="500" spans="1:2" ht="13.2">
      <c r="A500" s="15"/>
      <c r="B500" s="15"/>
    </row>
    <row r="501" spans="1:2" ht="13.2">
      <c r="A501" s="15"/>
      <c r="B501" s="15"/>
    </row>
    <row r="502" spans="1:2" ht="13.2">
      <c r="A502" s="15"/>
      <c r="B502" s="15"/>
    </row>
    <row r="503" spans="1:2" ht="13.2">
      <c r="A503" s="15"/>
      <c r="B503" s="15"/>
    </row>
    <row r="504" spans="1:2" ht="13.2">
      <c r="A504" s="15"/>
      <c r="B504" s="15"/>
    </row>
    <row r="505" spans="1:2" ht="13.2">
      <c r="A505" s="15"/>
      <c r="B505" s="15"/>
    </row>
    <row r="506" spans="1:2" ht="13.2">
      <c r="A506" s="15"/>
      <c r="B506" s="15"/>
    </row>
    <row r="507" spans="1:2" ht="13.2">
      <c r="A507" s="15"/>
      <c r="B507" s="15"/>
    </row>
    <row r="508" spans="1:2" ht="13.2">
      <c r="A508" s="15"/>
      <c r="B508" s="15"/>
    </row>
    <row r="509" spans="1:2" ht="13.2">
      <c r="A509" s="15"/>
      <c r="B509" s="15"/>
    </row>
    <row r="510" spans="1:2" ht="13.2">
      <c r="A510" s="15"/>
      <c r="B510" s="15"/>
    </row>
    <row r="511" spans="1:2" ht="13.2">
      <c r="A511" s="15"/>
      <c r="B511" s="15"/>
    </row>
    <row r="512" spans="1:2" ht="13.2">
      <c r="A512" s="15"/>
      <c r="B512" s="15"/>
    </row>
    <row r="513" spans="1:2" ht="13.2">
      <c r="A513" s="15"/>
      <c r="B513" s="15"/>
    </row>
    <row r="514" spans="1:2" ht="13.2">
      <c r="A514" s="15"/>
      <c r="B514" s="15"/>
    </row>
    <row r="515" spans="1:2" ht="13.2">
      <c r="A515" s="15"/>
      <c r="B515" s="15"/>
    </row>
    <row r="516" spans="1:2" ht="13.2">
      <c r="A516" s="15"/>
      <c r="B516" s="15"/>
    </row>
    <row r="517" spans="1:2" ht="13.2">
      <c r="A517" s="15"/>
      <c r="B517" s="15"/>
    </row>
    <row r="518" spans="1:2" ht="13.2">
      <c r="A518" s="15"/>
      <c r="B518" s="15"/>
    </row>
    <row r="519" spans="1:2" ht="13.2">
      <c r="A519" s="15"/>
      <c r="B519" s="15"/>
    </row>
    <row r="520" spans="1:2" ht="13.2">
      <c r="A520" s="15"/>
      <c r="B520" s="15"/>
    </row>
    <row r="521" spans="1:2" ht="13.2">
      <c r="A521" s="15"/>
      <c r="B521" s="15"/>
    </row>
    <row r="522" spans="1:2" ht="13.2">
      <c r="A522" s="15"/>
      <c r="B522" s="15"/>
    </row>
    <row r="523" spans="1:2" ht="13.2">
      <c r="A523" s="15"/>
      <c r="B523" s="15"/>
    </row>
    <row r="524" spans="1:2" ht="13.2">
      <c r="A524" s="15"/>
      <c r="B524" s="15"/>
    </row>
    <row r="525" spans="1:2" ht="13.2">
      <c r="A525" s="15"/>
      <c r="B525" s="15"/>
    </row>
    <row r="526" spans="1:2" ht="13.2">
      <c r="A526" s="15"/>
      <c r="B526" s="15"/>
    </row>
    <row r="527" spans="1:2" ht="13.2">
      <c r="A527" s="15"/>
      <c r="B527" s="15"/>
    </row>
    <row r="528" spans="1:2" ht="13.2">
      <c r="A528" s="15"/>
      <c r="B528" s="15"/>
    </row>
    <row r="529" spans="1:2" ht="13.2">
      <c r="A529" s="15"/>
      <c r="B529" s="15"/>
    </row>
    <row r="530" spans="1:2" ht="13.2">
      <c r="A530" s="15"/>
      <c r="B530" s="15"/>
    </row>
    <row r="531" spans="1:2" ht="13.2">
      <c r="A531" s="15"/>
      <c r="B531" s="15"/>
    </row>
    <row r="532" spans="1:2" ht="13.2">
      <c r="A532" s="15"/>
      <c r="B532" s="15"/>
    </row>
    <row r="533" spans="1:2" ht="13.2">
      <c r="A533" s="15"/>
      <c r="B533" s="15"/>
    </row>
    <row r="534" spans="1:2" ht="13.2">
      <c r="A534" s="15"/>
      <c r="B534" s="15"/>
    </row>
    <row r="535" spans="1:2" ht="13.2">
      <c r="A535" s="15"/>
      <c r="B535" s="15"/>
    </row>
    <row r="536" spans="1:2" ht="13.2">
      <c r="A536" s="15"/>
      <c r="B536" s="15"/>
    </row>
    <row r="537" spans="1:2" ht="13.2">
      <c r="A537" s="15"/>
      <c r="B537" s="15"/>
    </row>
    <row r="538" spans="1:2" ht="13.2">
      <c r="A538" s="15"/>
      <c r="B538" s="15"/>
    </row>
    <row r="539" spans="1:2" ht="13.2">
      <c r="A539" s="15"/>
      <c r="B539" s="15"/>
    </row>
    <row r="540" spans="1:2" ht="13.2">
      <c r="A540" s="15"/>
      <c r="B540" s="15"/>
    </row>
    <row r="541" spans="1:2" ht="13.2">
      <c r="A541" s="15"/>
      <c r="B541" s="15"/>
    </row>
    <row r="542" spans="1:2" ht="13.2">
      <c r="A542" s="15"/>
      <c r="B542" s="15"/>
    </row>
    <row r="543" spans="1:2" ht="13.2">
      <c r="A543" s="15"/>
      <c r="B543" s="15"/>
    </row>
    <row r="544" spans="1:2" ht="13.2">
      <c r="A544" s="15"/>
      <c r="B544" s="15"/>
    </row>
    <row r="545" spans="1:2" ht="13.2">
      <c r="A545" s="15"/>
      <c r="B545" s="15"/>
    </row>
    <row r="546" spans="1:2" ht="13.2">
      <c r="A546" s="15"/>
      <c r="B546" s="15"/>
    </row>
    <row r="547" spans="1:2" ht="13.2">
      <c r="A547" s="15"/>
      <c r="B547" s="15"/>
    </row>
    <row r="548" spans="1:2" ht="13.2">
      <c r="A548" s="15"/>
      <c r="B548" s="15"/>
    </row>
    <row r="549" spans="1:2" ht="13.2">
      <c r="A549" s="15"/>
      <c r="B549" s="15"/>
    </row>
    <row r="550" spans="1:2" ht="13.2">
      <c r="A550" s="15"/>
      <c r="B550" s="15"/>
    </row>
    <row r="551" spans="1:2" ht="13.2">
      <c r="A551" s="15"/>
      <c r="B551" s="15"/>
    </row>
    <row r="552" spans="1:2" ht="13.2">
      <c r="A552" s="15"/>
      <c r="B552" s="15"/>
    </row>
    <row r="553" spans="1:2" ht="13.2">
      <c r="A553" s="15"/>
      <c r="B553" s="15"/>
    </row>
    <row r="554" spans="1:2" ht="13.2">
      <c r="A554" s="15"/>
      <c r="B554" s="15"/>
    </row>
    <row r="555" spans="1:2" ht="13.2">
      <c r="A555" s="15"/>
      <c r="B555" s="15"/>
    </row>
    <row r="556" spans="1:2" ht="13.2">
      <c r="A556" s="15"/>
      <c r="B556" s="15"/>
    </row>
    <row r="557" spans="1:2" ht="13.2">
      <c r="A557" s="15"/>
      <c r="B557" s="15"/>
    </row>
    <row r="558" spans="1:2" ht="13.2">
      <c r="A558" s="15"/>
      <c r="B558" s="15"/>
    </row>
    <row r="559" spans="1:2" ht="13.2">
      <c r="A559" s="15"/>
      <c r="B559" s="15"/>
    </row>
    <row r="560" spans="1:2" ht="13.2">
      <c r="A560" s="15"/>
      <c r="B560" s="15"/>
    </row>
    <row r="561" spans="1:2" ht="13.2">
      <c r="A561" s="15"/>
      <c r="B561" s="15"/>
    </row>
    <row r="562" spans="1:2" ht="13.2">
      <c r="A562" s="15"/>
      <c r="B562" s="15"/>
    </row>
    <row r="563" spans="1:2" ht="13.2">
      <c r="A563" s="15"/>
      <c r="B563" s="15"/>
    </row>
    <row r="564" spans="1:2" ht="13.2">
      <c r="A564" s="15"/>
      <c r="B564" s="15"/>
    </row>
    <row r="565" spans="1:2" ht="13.2">
      <c r="A565" s="15"/>
      <c r="B565" s="15"/>
    </row>
    <row r="566" spans="1:2" ht="13.2">
      <c r="A566" s="15"/>
      <c r="B566" s="15"/>
    </row>
    <row r="567" spans="1:2" ht="13.2">
      <c r="A567" s="15"/>
      <c r="B567" s="15"/>
    </row>
    <row r="568" spans="1:2" ht="13.2">
      <c r="A568" s="15"/>
      <c r="B568" s="15"/>
    </row>
    <row r="569" spans="1:2" ht="13.2">
      <c r="A569" s="15"/>
      <c r="B569" s="15"/>
    </row>
    <row r="570" spans="1:2" ht="13.2">
      <c r="A570" s="15"/>
      <c r="B570" s="15"/>
    </row>
    <row r="571" spans="1:2" ht="13.2">
      <c r="A571" s="15"/>
      <c r="B571" s="15"/>
    </row>
    <row r="572" spans="1:2" ht="13.2">
      <c r="A572" s="15"/>
      <c r="B572" s="15"/>
    </row>
    <row r="573" spans="1:2" ht="13.2">
      <c r="A573" s="15"/>
      <c r="B573" s="15"/>
    </row>
    <row r="574" spans="1:2" ht="13.2">
      <c r="A574" s="15"/>
      <c r="B574" s="15"/>
    </row>
    <row r="575" spans="1:2" ht="13.2">
      <c r="A575" s="15"/>
      <c r="B575" s="15"/>
    </row>
    <row r="576" spans="1:2" ht="13.2">
      <c r="A576" s="15"/>
      <c r="B576" s="15"/>
    </row>
    <row r="577" spans="1:2" ht="13.2">
      <c r="A577" s="15"/>
      <c r="B577" s="15"/>
    </row>
    <row r="578" spans="1:2" ht="13.2">
      <c r="A578" s="15"/>
      <c r="B578" s="15"/>
    </row>
    <row r="579" spans="1:2" ht="13.2">
      <c r="A579" s="15"/>
      <c r="B579" s="15"/>
    </row>
    <row r="580" spans="1:2" ht="13.2">
      <c r="A580" s="15"/>
      <c r="B580" s="15"/>
    </row>
    <row r="581" spans="1:2" ht="13.2">
      <c r="A581" s="15"/>
      <c r="B581" s="15"/>
    </row>
    <row r="582" spans="1:2" ht="13.2">
      <c r="A582" s="15"/>
      <c r="B582" s="15"/>
    </row>
    <row r="583" spans="1:2" ht="13.2">
      <c r="A583" s="15"/>
      <c r="B583" s="15"/>
    </row>
    <row r="584" spans="1:2" ht="13.2">
      <c r="A584" s="15"/>
      <c r="B584" s="15"/>
    </row>
    <row r="585" spans="1:2" ht="13.2">
      <c r="A585" s="15"/>
      <c r="B585" s="15"/>
    </row>
    <row r="586" spans="1:2" ht="13.2">
      <c r="A586" s="15"/>
      <c r="B586" s="15"/>
    </row>
    <row r="587" spans="1:2" ht="13.2">
      <c r="A587" s="15"/>
      <c r="B587" s="15"/>
    </row>
    <row r="588" spans="1:2" ht="13.2">
      <c r="A588" s="15"/>
      <c r="B588" s="15"/>
    </row>
    <row r="589" spans="1:2" ht="13.2">
      <c r="A589" s="15"/>
      <c r="B589" s="15"/>
    </row>
    <row r="590" spans="1:2" ht="13.2">
      <c r="A590" s="15"/>
      <c r="B590" s="15"/>
    </row>
    <row r="591" spans="1:2" ht="13.2">
      <c r="A591" s="15"/>
      <c r="B591" s="15"/>
    </row>
    <row r="592" spans="1:2" ht="13.2">
      <c r="A592" s="15"/>
      <c r="B592" s="15"/>
    </row>
    <row r="593" spans="1:2" ht="13.2">
      <c r="A593" s="15"/>
      <c r="B593" s="15"/>
    </row>
    <row r="594" spans="1:2" ht="13.2">
      <c r="A594" s="15"/>
      <c r="B594" s="15"/>
    </row>
    <row r="595" spans="1:2" ht="13.2">
      <c r="A595" s="15"/>
      <c r="B595" s="15"/>
    </row>
    <row r="596" spans="1:2" ht="13.2">
      <c r="A596" s="15"/>
      <c r="B596" s="15"/>
    </row>
    <row r="597" spans="1:2" ht="13.2">
      <c r="A597" s="15"/>
      <c r="B597" s="15"/>
    </row>
    <row r="598" spans="1:2" ht="13.2">
      <c r="A598" s="15"/>
      <c r="B598" s="15"/>
    </row>
    <row r="599" spans="1:2" ht="13.2">
      <c r="A599" s="15"/>
      <c r="B599" s="15"/>
    </row>
    <row r="600" spans="1:2" ht="13.2">
      <c r="A600" s="15"/>
      <c r="B600" s="15"/>
    </row>
    <row r="601" spans="1:2" ht="13.2">
      <c r="A601" s="15"/>
      <c r="B601" s="15"/>
    </row>
    <row r="602" spans="1:2" ht="13.2">
      <c r="A602" s="15"/>
      <c r="B602" s="15"/>
    </row>
    <row r="603" spans="1:2" ht="13.2">
      <c r="A603" s="15"/>
      <c r="B603" s="15"/>
    </row>
    <row r="604" spans="1:2" ht="13.2">
      <c r="A604" s="15"/>
      <c r="B604" s="15"/>
    </row>
    <row r="605" spans="1:2" ht="13.2">
      <c r="A605" s="15"/>
      <c r="B605" s="15"/>
    </row>
    <row r="606" spans="1:2" ht="13.2">
      <c r="A606" s="15"/>
      <c r="B606" s="15"/>
    </row>
    <row r="607" spans="1:2" ht="13.2">
      <c r="A607" s="15"/>
      <c r="B607" s="15"/>
    </row>
    <row r="608" spans="1:2" ht="13.2">
      <c r="A608" s="15"/>
      <c r="B608" s="15"/>
    </row>
    <row r="609" spans="1:2" ht="13.2">
      <c r="A609" s="15"/>
      <c r="B609" s="15"/>
    </row>
    <row r="610" spans="1:2" ht="13.2">
      <c r="A610" s="15"/>
      <c r="B610" s="15"/>
    </row>
    <row r="611" spans="1:2" ht="13.2">
      <c r="A611" s="15"/>
      <c r="B611" s="15"/>
    </row>
    <row r="612" spans="1:2" ht="13.2">
      <c r="A612" s="15"/>
      <c r="B612" s="15"/>
    </row>
    <row r="613" spans="1:2" ht="13.2">
      <c r="A613" s="15"/>
      <c r="B613" s="15"/>
    </row>
    <row r="614" spans="1:2" ht="13.2">
      <c r="A614" s="15"/>
      <c r="B614" s="15"/>
    </row>
    <row r="615" spans="1:2" ht="13.2">
      <c r="A615" s="15"/>
      <c r="B615" s="15"/>
    </row>
    <row r="616" spans="1:2" ht="13.2">
      <c r="A616" s="15"/>
      <c r="B616" s="15"/>
    </row>
    <row r="617" spans="1:2" ht="13.2">
      <c r="A617" s="15"/>
      <c r="B617" s="15"/>
    </row>
    <row r="618" spans="1:2" ht="13.2">
      <c r="A618" s="15"/>
      <c r="B618" s="15"/>
    </row>
    <row r="619" spans="1:2" ht="13.2">
      <c r="A619" s="15"/>
      <c r="B619" s="15"/>
    </row>
    <row r="620" spans="1:2" ht="13.2">
      <c r="A620" s="15"/>
      <c r="B620" s="15"/>
    </row>
    <row r="621" spans="1:2" ht="13.2">
      <c r="A621" s="15"/>
      <c r="B621" s="15"/>
    </row>
    <row r="622" spans="1:2" ht="13.2">
      <c r="A622" s="15"/>
      <c r="B622" s="15"/>
    </row>
    <row r="623" spans="1:2" ht="13.2">
      <c r="A623" s="15"/>
      <c r="B623" s="15"/>
    </row>
    <row r="624" spans="1:2" ht="13.2">
      <c r="A624" s="15"/>
      <c r="B624" s="15"/>
    </row>
    <row r="625" spans="1:2" ht="13.2">
      <c r="A625" s="15"/>
      <c r="B625" s="15"/>
    </row>
    <row r="626" spans="1:2" ht="13.2">
      <c r="A626" s="15"/>
      <c r="B626" s="15"/>
    </row>
    <row r="627" spans="1:2" ht="13.2">
      <c r="A627" s="15"/>
      <c r="B627" s="15"/>
    </row>
    <row r="628" spans="1:2" ht="13.2">
      <c r="A628" s="15"/>
      <c r="B628" s="15"/>
    </row>
    <row r="629" spans="1:2" ht="13.2">
      <c r="A629" s="15"/>
      <c r="B629" s="15"/>
    </row>
    <row r="630" spans="1:2" ht="13.2">
      <c r="A630" s="15"/>
      <c r="B630" s="15"/>
    </row>
    <row r="631" spans="1:2" ht="13.2">
      <c r="A631" s="15"/>
      <c r="B631" s="15"/>
    </row>
    <row r="632" spans="1:2" ht="13.2">
      <c r="A632" s="15"/>
      <c r="B632" s="15"/>
    </row>
    <row r="633" spans="1:2" ht="13.2">
      <c r="A633" s="15"/>
      <c r="B633" s="15"/>
    </row>
    <row r="634" spans="1:2" ht="13.2">
      <c r="A634" s="15"/>
      <c r="B634" s="15"/>
    </row>
    <row r="635" spans="1:2" ht="13.2">
      <c r="A635" s="15"/>
      <c r="B635" s="15"/>
    </row>
    <row r="636" spans="1:2" ht="13.2">
      <c r="A636" s="15"/>
      <c r="B636" s="15"/>
    </row>
    <row r="637" spans="1:2" ht="13.2">
      <c r="A637" s="15"/>
      <c r="B637" s="15"/>
    </row>
    <row r="638" spans="1:2" ht="13.2">
      <c r="A638" s="15"/>
      <c r="B638" s="15"/>
    </row>
    <row r="639" spans="1:2" ht="13.2">
      <c r="A639" s="15"/>
      <c r="B639" s="15"/>
    </row>
    <row r="640" spans="1:2" ht="13.2">
      <c r="A640" s="15"/>
      <c r="B640" s="15"/>
    </row>
    <row r="641" spans="1:2" ht="13.2">
      <c r="A641" s="15"/>
      <c r="B641" s="15"/>
    </row>
    <row r="642" spans="1:2" ht="13.2">
      <c r="A642" s="15"/>
      <c r="B642" s="15"/>
    </row>
    <row r="643" spans="1:2" ht="13.2">
      <c r="A643" s="15"/>
      <c r="B643" s="15"/>
    </row>
    <row r="644" spans="1:2" ht="13.2">
      <c r="A644" s="15"/>
      <c r="B644" s="15"/>
    </row>
    <row r="645" spans="1:2" ht="13.2">
      <c r="A645" s="15"/>
      <c r="B645" s="15"/>
    </row>
    <row r="646" spans="1:2" ht="13.2">
      <c r="A646" s="15"/>
      <c r="B646" s="15"/>
    </row>
    <row r="647" spans="1:2" ht="13.2">
      <c r="A647" s="15"/>
      <c r="B647" s="15"/>
    </row>
    <row r="648" spans="1:2" ht="13.2">
      <c r="A648" s="15"/>
      <c r="B648" s="15"/>
    </row>
    <row r="649" spans="1:2" ht="13.2">
      <c r="A649" s="15"/>
      <c r="B649" s="15"/>
    </row>
    <row r="650" spans="1:2" ht="13.2">
      <c r="A650" s="15"/>
      <c r="B650" s="15"/>
    </row>
    <row r="651" spans="1:2" ht="13.2">
      <c r="A651" s="15"/>
      <c r="B651" s="15"/>
    </row>
    <row r="652" spans="1:2" ht="13.2">
      <c r="A652" s="15"/>
      <c r="B652" s="15"/>
    </row>
    <row r="653" spans="1:2" ht="13.2">
      <c r="A653" s="15"/>
      <c r="B653" s="15"/>
    </row>
    <row r="654" spans="1:2" ht="13.2">
      <c r="A654" s="15"/>
      <c r="B654" s="15"/>
    </row>
    <row r="655" spans="1:2" ht="13.2">
      <c r="A655" s="15"/>
      <c r="B655" s="15"/>
    </row>
    <row r="656" spans="1:2" ht="13.2">
      <c r="A656" s="15"/>
      <c r="B656" s="15"/>
    </row>
    <row r="657" spans="1:2" ht="13.2">
      <c r="A657" s="15"/>
      <c r="B657" s="15"/>
    </row>
    <row r="658" spans="1:2" ht="13.2">
      <c r="A658" s="15"/>
      <c r="B658" s="15"/>
    </row>
    <row r="659" spans="1:2" ht="13.2">
      <c r="A659" s="15"/>
      <c r="B659" s="15"/>
    </row>
    <row r="660" spans="1:2" ht="13.2">
      <c r="A660" s="15"/>
      <c r="B660" s="15"/>
    </row>
    <row r="661" spans="1:2" ht="13.2">
      <c r="A661" s="15"/>
      <c r="B661" s="15"/>
    </row>
    <row r="662" spans="1:2" ht="13.2">
      <c r="A662" s="15"/>
      <c r="B662" s="15"/>
    </row>
    <row r="663" spans="1:2" ht="13.2">
      <c r="A663" s="15"/>
      <c r="B663" s="15"/>
    </row>
    <row r="664" spans="1:2" ht="13.2">
      <c r="A664" s="15"/>
      <c r="B664" s="15"/>
    </row>
    <row r="665" spans="1:2" ht="13.2">
      <c r="A665" s="15"/>
      <c r="B665" s="15"/>
    </row>
    <row r="666" spans="1:2" ht="13.2">
      <c r="A666" s="15"/>
      <c r="B666" s="15"/>
    </row>
    <row r="667" spans="1:2" ht="13.2">
      <c r="A667" s="15"/>
      <c r="B667" s="15"/>
    </row>
    <row r="668" spans="1:2" ht="13.2">
      <c r="A668" s="15"/>
      <c r="B668" s="15"/>
    </row>
    <row r="669" spans="1:2" ht="13.2">
      <c r="A669" s="15"/>
      <c r="B669" s="15"/>
    </row>
    <row r="670" spans="1:2" ht="13.2">
      <c r="A670" s="15"/>
      <c r="B670" s="15"/>
    </row>
    <row r="671" spans="1:2" ht="13.2">
      <c r="A671" s="15"/>
      <c r="B671" s="15"/>
    </row>
    <row r="672" spans="1:2" ht="13.2">
      <c r="A672" s="15"/>
      <c r="B672" s="15"/>
    </row>
    <row r="673" spans="1:2" ht="13.2">
      <c r="A673" s="15"/>
      <c r="B673" s="15"/>
    </row>
    <row r="674" spans="1:2" ht="13.2">
      <c r="A674" s="15"/>
      <c r="B674" s="15"/>
    </row>
    <row r="675" spans="1:2" ht="13.2">
      <c r="A675" s="15"/>
      <c r="B675" s="15"/>
    </row>
    <row r="676" spans="1:2" ht="13.2">
      <c r="A676" s="15"/>
      <c r="B676" s="15"/>
    </row>
    <row r="677" spans="1:2" ht="13.2">
      <c r="A677" s="15"/>
      <c r="B677" s="15"/>
    </row>
    <row r="678" spans="1:2" ht="13.2">
      <c r="A678" s="15"/>
      <c r="B678" s="15"/>
    </row>
    <row r="679" spans="1:2" ht="13.2">
      <c r="A679" s="15"/>
      <c r="B679" s="15"/>
    </row>
    <row r="680" spans="1:2" ht="13.2">
      <c r="A680" s="15"/>
      <c r="B680" s="15"/>
    </row>
    <row r="681" spans="1:2" ht="13.2">
      <c r="A681" s="15"/>
      <c r="B681" s="15"/>
    </row>
    <row r="682" spans="1:2" ht="13.2">
      <c r="A682" s="15"/>
      <c r="B682" s="15"/>
    </row>
    <row r="683" spans="1:2" ht="13.2">
      <c r="A683" s="15"/>
      <c r="B683" s="15"/>
    </row>
    <row r="684" spans="1:2" ht="13.2">
      <c r="A684" s="15"/>
      <c r="B684" s="15"/>
    </row>
    <row r="685" spans="1:2" ht="13.2">
      <c r="A685" s="15"/>
      <c r="B685" s="15"/>
    </row>
    <row r="686" spans="1:2" ht="13.2">
      <c r="A686" s="15"/>
      <c r="B686" s="15"/>
    </row>
    <row r="687" spans="1:2" ht="13.2">
      <c r="A687" s="15"/>
      <c r="B687" s="15"/>
    </row>
    <row r="688" spans="1:2" ht="13.2">
      <c r="A688" s="15"/>
      <c r="B688" s="15"/>
    </row>
    <row r="689" spans="1:2" ht="13.2">
      <c r="A689" s="15"/>
      <c r="B689" s="15"/>
    </row>
    <row r="690" spans="1:2" ht="13.2">
      <c r="A690" s="15"/>
      <c r="B690" s="15"/>
    </row>
    <row r="691" spans="1:2" ht="13.2">
      <c r="A691" s="15"/>
      <c r="B691" s="15"/>
    </row>
    <row r="692" spans="1:2" ht="13.2">
      <c r="A692" s="15"/>
      <c r="B692" s="15"/>
    </row>
    <row r="693" spans="1:2" ht="13.2">
      <c r="A693" s="15"/>
      <c r="B693" s="15"/>
    </row>
    <row r="694" spans="1:2" ht="13.2">
      <c r="A694" s="15"/>
      <c r="B694" s="15"/>
    </row>
    <row r="695" spans="1:2" ht="13.2">
      <c r="A695" s="15"/>
      <c r="B695" s="15"/>
    </row>
    <row r="696" spans="1:2" ht="13.2">
      <c r="A696" s="15"/>
      <c r="B696" s="15"/>
    </row>
    <row r="697" spans="1:2" ht="13.2">
      <c r="A697" s="15"/>
      <c r="B697" s="15"/>
    </row>
    <row r="698" spans="1:2" ht="13.2">
      <c r="A698" s="15"/>
      <c r="B698" s="15"/>
    </row>
    <row r="699" spans="1:2" ht="13.2">
      <c r="A699" s="15"/>
      <c r="B699" s="15"/>
    </row>
    <row r="700" spans="1:2" ht="13.2">
      <c r="A700" s="15"/>
      <c r="B700" s="15"/>
    </row>
    <row r="701" spans="1:2" ht="13.2">
      <c r="A701" s="15"/>
      <c r="B701" s="15"/>
    </row>
    <row r="702" spans="1:2" ht="13.2">
      <c r="A702" s="15"/>
      <c r="B702" s="15"/>
    </row>
    <row r="703" spans="1:2" ht="13.2">
      <c r="A703" s="15"/>
      <c r="B703" s="15"/>
    </row>
    <row r="704" spans="1:2" ht="13.2">
      <c r="A704" s="15"/>
      <c r="B704" s="15"/>
    </row>
    <row r="705" spans="1:2" ht="13.2">
      <c r="A705" s="15"/>
      <c r="B705" s="15"/>
    </row>
    <row r="706" spans="1:2" ht="13.2">
      <c r="A706" s="15"/>
      <c r="B706" s="15"/>
    </row>
    <row r="707" spans="1:2" ht="13.2">
      <c r="A707" s="15"/>
      <c r="B707" s="15"/>
    </row>
    <row r="708" spans="1:2" ht="13.2">
      <c r="A708" s="15"/>
      <c r="B708" s="15"/>
    </row>
    <row r="709" spans="1:2" ht="13.2">
      <c r="A709" s="15"/>
      <c r="B709" s="15"/>
    </row>
    <row r="710" spans="1:2" ht="13.2">
      <c r="A710" s="15"/>
      <c r="B710" s="15"/>
    </row>
    <row r="711" spans="1:2" ht="13.2">
      <c r="A711" s="15"/>
      <c r="B711" s="15"/>
    </row>
    <row r="712" spans="1:2" ht="13.2">
      <c r="A712" s="15"/>
      <c r="B712" s="15"/>
    </row>
    <row r="713" spans="1:2" ht="13.2">
      <c r="A713" s="15"/>
      <c r="B713" s="15"/>
    </row>
    <row r="714" spans="1:2" ht="13.2">
      <c r="A714" s="15"/>
      <c r="B714" s="15"/>
    </row>
    <row r="715" spans="1:2" ht="13.2">
      <c r="A715" s="15"/>
      <c r="B715" s="15"/>
    </row>
    <row r="716" spans="1:2" ht="13.2">
      <c r="A716" s="15"/>
      <c r="B716" s="15"/>
    </row>
    <row r="717" spans="1:2" ht="13.2">
      <c r="A717" s="15"/>
      <c r="B717" s="15"/>
    </row>
    <row r="718" spans="1:2" ht="13.2">
      <c r="A718" s="15"/>
      <c r="B718" s="15"/>
    </row>
    <row r="719" spans="1:2" ht="13.2">
      <c r="A719" s="15"/>
      <c r="B719" s="15"/>
    </row>
    <row r="720" spans="1:2" ht="13.2">
      <c r="A720" s="15"/>
      <c r="B720" s="15"/>
    </row>
    <row r="721" spans="1:2" ht="13.2">
      <c r="A721" s="15"/>
      <c r="B721" s="15"/>
    </row>
    <row r="722" spans="1:2" ht="13.2">
      <c r="A722" s="15"/>
      <c r="B722" s="15"/>
    </row>
    <row r="723" spans="1:2" ht="13.2">
      <c r="A723" s="15"/>
      <c r="B723" s="15"/>
    </row>
    <row r="724" spans="1:2" ht="13.2">
      <c r="A724" s="15"/>
      <c r="B724" s="15"/>
    </row>
    <row r="725" spans="1:2" ht="13.2">
      <c r="A725" s="15"/>
      <c r="B725" s="15"/>
    </row>
    <row r="726" spans="1:2" ht="13.2">
      <c r="A726" s="15"/>
      <c r="B726" s="15"/>
    </row>
    <row r="727" spans="1:2" ht="13.2">
      <c r="A727" s="15"/>
      <c r="B727" s="15"/>
    </row>
    <row r="728" spans="1:2" ht="13.2">
      <c r="A728" s="15"/>
      <c r="B728" s="15"/>
    </row>
    <row r="729" spans="1:2" ht="13.2">
      <c r="A729" s="15"/>
      <c r="B729" s="15"/>
    </row>
    <row r="730" spans="1:2" ht="13.2">
      <c r="A730" s="15"/>
      <c r="B730" s="15"/>
    </row>
    <row r="731" spans="1:2" ht="13.2">
      <c r="A731" s="15"/>
      <c r="B731" s="15"/>
    </row>
    <row r="732" spans="1:2" ht="13.2">
      <c r="A732" s="15"/>
      <c r="B732" s="15"/>
    </row>
    <row r="733" spans="1:2" ht="13.2">
      <c r="A733" s="15"/>
      <c r="B733" s="15"/>
    </row>
    <row r="734" spans="1:2" ht="13.2">
      <c r="A734" s="15"/>
      <c r="B734" s="15"/>
    </row>
    <row r="735" spans="1:2" ht="13.2">
      <c r="A735" s="15"/>
      <c r="B735" s="15"/>
    </row>
    <row r="736" spans="1:2" ht="13.2">
      <c r="A736" s="15"/>
      <c r="B736" s="15"/>
    </row>
    <row r="737" spans="1:2" ht="13.2">
      <c r="A737" s="15"/>
      <c r="B737" s="15"/>
    </row>
    <row r="738" spans="1:2" ht="13.2">
      <c r="A738" s="15"/>
      <c r="B738" s="15"/>
    </row>
    <row r="739" spans="1:2" ht="13.2">
      <c r="A739" s="15"/>
      <c r="B739" s="15"/>
    </row>
    <row r="740" spans="1:2" ht="13.2">
      <c r="A740" s="15"/>
      <c r="B740" s="15"/>
    </row>
    <row r="741" spans="1:2" ht="13.2">
      <c r="A741" s="15"/>
      <c r="B741" s="15"/>
    </row>
    <row r="742" spans="1:2" ht="13.2">
      <c r="A742" s="15"/>
      <c r="B742" s="15"/>
    </row>
    <row r="743" spans="1:2" ht="13.2">
      <c r="A743" s="15"/>
      <c r="B743" s="15"/>
    </row>
    <row r="744" spans="1:2" ht="13.2">
      <c r="A744" s="15"/>
      <c r="B744" s="15"/>
    </row>
    <row r="745" spans="1:2" ht="13.2">
      <c r="A745" s="15"/>
      <c r="B745" s="15"/>
    </row>
    <row r="746" spans="1:2" ht="13.2">
      <c r="A746" s="15"/>
      <c r="B746" s="15"/>
    </row>
    <row r="747" spans="1:2" ht="13.2">
      <c r="A747" s="15"/>
      <c r="B747" s="15"/>
    </row>
    <row r="748" spans="1:2" ht="13.2">
      <c r="A748" s="15"/>
      <c r="B748" s="15"/>
    </row>
    <row r="749" spans="1:2" ht="13.2">
      <c r="A749" s="15"/>
      <c r="B749" s="15"/>
    </row>
    <row r="750" spans="1:2" ht="13.2">
      <c r="A750" s="15"/>
      <c r="B750" s="15"/>
    </row>
    <row r="751" spans="1:2" ht="13.2">
      <c r="A751" s="15"/>
      <c r="B751" s="15"/>
    </row>
    <row r="752" spans="1:2" ht="13.2">
      <c r="A752" s="15"/>
      <c r="B752" s="15"/>
    </row>
    <row r="753" spans="1:2" ht="13.2">
      <c r="A753" s="15"/>
      <c r="B753" s="15"/>
    </row>
    <row r="754" spans="1:2" ht="13.2">
      <c r="A754" s="15"/>
      <c r="B754" s="15"/>
    </row>
    <row r="755" spans="1:2" ht="13.2">
      <c r="A755" s="15"/>
      <c r="B755" s="15"/>
    </row>
    <row r="756" spans="1:2" ht="13.2">
      <c r="A756" s="15"/>
      <c r="B756" s="15"/>
    </row>
    <row r="757" spans="1:2" ht="13.2">
      <c r="A757" s="15"/>
      <c r="B757" s="15"/>
    </row>
    <row r="758" spans="1:2" ht="13.2">
      <c r="A758" s="15"/>
      <c r="B758" s="15"/>
    </row>
    <row r="759" spans="1:2" ht="13.2">
      <c r="A759" s="15"/>
      <c r="B759" s="15"/>
    </row>
    <row r="760" spans="1:2" ht="13.2">
      <c r="A760" s="15"/>
      <c r="B760" s="15"/>
    </row>
    <row r="761" spans="1:2" ht="13.2">
      <c r="A761" s="15"/>
      <c r="B761" s="15"/>
    </row>
    <row r="762" spans="1:2" ht="13.2">
      <c r="A762" s="15"/>
      <c r="B762" s="15"/>
    </row>
    <row r="763" spans="1:2" ht="13.2">
      <c r="A763" s="15"/>
      <c r="B763" s="15"/>
    </row>
    <row r="764" spans="1:2" ht="13.2">
      <c r="A764" s="15"/>
      <c r="B764" s="15"/>
    </row>
    <row r="765" spans="1:2" ht="13.2">
      <c r="A765" s="15"/>
      <c r="B765" s="15"/>
    </row>
    <row r="766" spans="1:2" ht="13.2">
      <c r="A766" s="15"/>
      <c r="B766" s="15"/>
    </row>
    <row r="767" spans="1:2" ht="13.2">
      <c r="A767" s="15"/>
      <c r="B767" s="15"/>
    </row>
    <row r="768" spans="1:2" ht="13.2">
      <c r="A768" s="15"/>
      <c r="B768" s="15"/>
    </row>
    <row r="769" spans="1:2" ht="13.2">
      <c r="A769" s="15"/>
      <c r="B769" s="15"/>
    </row>
    <row r="770" spans="1:2" ht="13.2">
      <c r="A770" s="15"/>
      <c r="B770" s="15"/>
    </row>
    <row r="771" spans="1:2" ht="13.2">
      <c r="A771" s="15"/>
      <c r="B771" s="15"/>
    </row>
    <row r="772" spans="1:2" ht="13.2">
      <c r="A772" s="15"/>
      <c r="B772" s="15"/>
    </row>
    <row r="773" spans="1:2" ht="13.2">
      <c r="A773" s="15"/>
      <c r="B773" s="15"/>
    </row>
    <row r="774" spans="1:2" ht="13.2">
      <c r="A774" s="15"/>
      <c r="B774" s="15"/>
    </row>
    <row r="775" spans="1:2" ht="13.2">
      <c r="A775" s="15"/>
      <c r="B775" s="15"/>
    </row>
    <row r="776" spans="1:2" ht="13.2">
      <c r="A776" s="15"/>
      <c r="B776" s="15"/>
    </row>
    <row r="777" spans="1:2" ht="13.2">
      <c r="A777" s="15"/>
      <c r="B777" s="15"/>
    </row>
    <row r="778" spans="1:2" ht="13.2">
      <c r="A778" s="15"/>
      <c r="B778" s="15"/>
    </row>
    <row r="779" spans="1:2" ht="13.2">
      <c r="A779" s="15"/>
      <c r="B779" s="15"/>
    </row>
    <row r="780" spans="1:2" ht="13.2">
      <c r="A780" s="15"/>
      <c r="B780" s="15"/>
    </row>
    <row r="781" spans="1:2" ht="13.2">
      <c r="A781" s="15"/>
      <c r="B781" s="15"/>
    </row>
    <row r="782" spans="1:2" ht="13.2">
      <c r="A782" s="15"/>
      <c r="B782" s="15"/>
    </row>
    <row r="783" spans="1:2" ht="13.2">
      <c r="A783" s="15"/>
      <c r="B783" s="15"/>
    </row>
    <row r="784" spans="1:2" ht="13.2">
      <c r="A784" s="15"/>
      <c r="B784" s="15"/>
    </row>
    <row r="785" spans="1:2" ht="13.2">
      <c r="A785" s="15"/>
      <c r="B785" s="15"/>
    </row>
    <row r="786" spans="1:2" ht="13.2">
      <c r="A786" s="15"/>
      <c r="B786" s="15"/>
    </row>
    <row r="787" spans="1:2" ht="13.2">
      <c r="A787" s="15"/>
      <c r="B787" s="15"/>
    </row>
    <row r="788" spans="1:2" ht="13.2">
      <c r="A788" s="15"/>
      <c r="B788" s="15"/>
    </row>
    <row r="789" spans="1:2" ht="13.2">
      <c r="A789" s="15"/>
      <c r="B789" s="15"/>
    </row>
    <row r="790" spans="1:2" ht="13.2">
      <c r="A790" s="15"/>
      <c r="B790" s="15"/>
    </row>
    <row r="791" spans="1:2" ht="13.2">
      <c r="A791" s="15"/>
      <c r="B791" s="15"/>
    </row>
    <row r="792" spans="1:2" ht="13.2">
      <c r="A792" s="15"/>
      <c r="B792" s="15"/>
    </row>
    <row r="793" spans="1:2" ht="13.2">
      <c r="A793" s="15"/>
      <c r="B793" s="15"/>
    </row>
    <row r="794" spans="1:2" ht="13.2">
      <c r="A794" s="15"/>
      <c r="B794" s="15"/>
    </row>
    <row r="795" spans="1:2" ht="13.2">
      <c r="A795" s="15"/>
      <c r="B795" s="15"/>
    </row>
    <row r="796" spans="1:2" ht="13.2">
      <c r="A796" s="15"/>
      <c r="B796" s="15"/>
    </row>
    <row r="797" spans="1:2" ht="13.2">
      <c r="A797" s="15"/>
      <c r="B797" s="15"/>
    </row>
    <row r="798" spans="1:2" ht="13.2">
      <c r="A798" s="15"/>
      <c r="B798" s="15"/>
    </row>
    <row r="799" spans="1:2" ht="13.2">
      <c r="A799" s="15"/>
      <c r="B799" s="15"/>
    </row>
    <row r="800" spans="1:2" ht="13.2">
      <c r="A800" s="15"/>
      <c r="B800" s="15"/>
    </row>
    <row r="801" spans="1:2" ht="13.2">
      <c r="A801" s="15"/>
      <c r="B801" s="15"/>
    </row>
    <row r="802" spans="1:2" ht="13.2">
      <c r="A802" s="15"/>
      <c r="B802" s="15"/>
    </row>
    <row r="803" spans="1:2" ht="13.2">
      <c r="A803" s="15"/>
      <c r="B803" s="15"/>
    </row>
    <row r="804" spans="1:2" ht="13.2">
      <c r="A804" s="15"/>
      <c r="B804" s="15"/>
    </row>
    <row r="805" spans="1:2" ht="13.2">
      <c r="A805" s="15"/>
      <c r="B805" s="15"/>
    </row>
    <row r="806" spans="1:2" ht="13.2">
      <c r="A806" s="15"/>
      <c r="B806" s="15"/>
    </row>
    <row r="807" spans="1:2" ht="13.2">
      <c r="A807" s="15"/>
      <c r="B807" s="15"/>
    </row>
    <row r="808" spans="1:2" ht="13.2">
      <c r="A808" s="15"/>
      <c r="B808" s="15"/>
    </row>
    <row r="809" spans="1:2" ht="13.2">
      <c r="A809" s="15"/>
      <c r="B809" s="15"/>
    </row>
    <row r="810" spans="1:2" ht="13.2">
      <c r="A810" s="15"/>
      <c r="B810" s="15"/>
    </row>
    <row r="811" spans="1:2" ht="13.2">
      <c r="A811" s="15"/>
      <c r="B811" s="15"/>
    </row>
    <row r="812" spans="1:2" ht="13.2">
      <c r="A812" s="15"/>
      <c r="B812" s="15"/>
    </row>
    <row r="813" spans="1:2" ht="13.2">
      <c r="A813" s="15"/>
      <c r="B813" s="15"/>
    </row>
    <row r="814" spans="1:2" ht="13.2">
      <c r="A814" s="15"/>
      <c r="B814" s="15"/>
    </row>
    <row r="815" spans="1:2" ht="13.2">
      <c r="A815" s="15"/>
      <c r="B815" s="15"/>
    </row>
    <row r="816" spans="1:2" ht="13.2">
      <c r="A816" s="15"/>
      <c r="B816" s="15"/>
    </row>
    <row r="817" spans="1:2" ht="13.2">
      <c r="A817" s="15"/>
      <c r="B817" s="15"/>
    </row>
    <row r="818" spans="1:2" ht="13.2">
      <c r="A818" s="15"/>
      <c r="B818" s="15"/>
    </row>
    <row r="819" spans="1:2" ht="13.2">
      <c r="A819" s="15"/>
      <c r="B819" s="15"/>
    </row>
    <row r="820" spans="1:2" ht="13.2">
      <c r="A820" s="15"/>
      <c r="B820" s="15"/>
    </row>
    <row r="821" spans="1:2" ht="13.2">
      <c r="A821" s="15"/>
      <c r="B821" s="15"/>
    </row>
    <row r="822" spans="1:2" ht="13.2">
      <c r="A822" s="15"/>
      <c r="B822" s="15"/>
    </row>
    <row r="823" spans="1:2" ht="13.2">
      <c r="A823" s="15"/>
      <c r="B823" s="15"/>
    </row>
    <row r="824" spans="1:2" ht="13.2">
      <c r="A824" s="15"/>
      <c r="B824" s="15"/>
    </row>
    <row r="825" spans="1:2" ht="13.2">
      <c r="A825" s="15"/>
      <c r="B825" s="15"/>
    </row>
    <row r="826" spans="1:2" ht="13.2">
      <c r="A826" s="15"/>
      <c r="B826" s="15"/>
    </row>
    <row r="827" spans="1:2" ht="13.2">
      <c r="A827" s="15"/>
      <c r="B827" s="15"/>
    </row>
    <row r="828" spans="1:2" ht="13.2">
      <c r="A828" s="15"/>
      <c r="B828" s="15"/>
    </row>
    <row r="829" spans="1:2" ht="13.2">
      <c r="A829" s="15"/>
      <c r="B829" s="15"/>
    </row>
    <row r="830" spans="1:2" ht="13.2">
      <c r="A830" s="15"/>
      <c r="B830" s="15"/>
    </row>
    <row r="831" spans="1:2" ht="13.2">
      <c r="A831" s="15"/>
      <c r="B831" s="15"/>
    </row>
    <row r="832" spans="1:2" ht="13.2">
      <c r="A832" s="15"/>
      <c r="B832" s="15"/>
    </row>
    <row r="833" spans="1:2" ht="13.2">
      <c r="A833" s="15"/>
      <c r="B833" s="15"/>
    </row>
    <row r="834" spans="1:2" ht="13.2">
      <c r="A834" s="15"/>
      <c r="B834" s="15"/>
    </row>
    <row r="835" spans="1:2" ht="13.2">
      <c r="A835" s="15"/>
      <c r="B835" s="15"/>
    </row>
    <row r="836" spans="1:2" ht="13.2">
      <c r="A836" s="15"/>
      <c r="B836" s="15"/>
    </row>
    <row r="837" spans="1:2" ht="13.2">
      <c r="A837" s="15"/>
      <c r="B837" s="15"/>
    </row>
    <row r="838" spans="1:2" ht="13.2">
      <c r="A838" s="15"/>
      <c r="B838" s="15"/>
    </row>
    <row r="839" spans="1:2" ht="13.2">
      <c r="A839" s="15"/>
      <c r="B839" s="15"/>
    </row>
    <row r="840" spans="1:2" ht="13.2">
      <c r="A840" s="15"/>
      <c r="B840" s="15"/>
    </row>
    <row r="841" spans="1:2" ht="13.2">
      <c r="A841" s="15"/>
      <c r="B841" s="15"/>
    </row>
    <row r="842" spans="1:2" ht="13.2">
      <c r="A842" s="15"/>
      <c r="B842" s="15"/>
    </row>
    <row r="843" spans="1:2" ht="13.2">
      <c r="A843" s="15"/>
      <c r="B843" s="15"/>
    </row>
    <row r="844" spans="1:2" ht="13.2">
      <c r="A844" s="15"/>
      <c r="B844" s="15"/>
    </row>
    <row r="845" spans="1:2" ht="13.2">
      <c r="A845" s="15"/>
      <c r="B845" s="15"/>
    </row>
    <row r="846" spans="1:2" ht="13.2">
      <c r="A846" s="15"/>
      <c r="B846" s="15"/>
    </row>
    <row r="847" spans="1:2" ht="13.2">
      <c r="A847" s="15"/>
      <c r="B847" s="15"/>
    </row>
    <row r="848" spans="1:2" ht="13.2">
      <c r="A848" s="15"/>
      <c r="B848" s="15"/>
    </row>
    <row r="849" spans="1:2" ht="13.2">
      <c r="A849" s="15"/>
      <c r="B849" s="15"/>
    </row>
    <row r="850" spans="1:2" ht="13.2">
      <c r="A850" s="15"/>
      <c r="B850" s="15"/>
    </row>
    <row r="851" spans="1:2" ht="13.2">
      <c r="A851" s="15"/>
      <c r="B851" s="15"/>
    </row>
    <row r="852" spans="1:2" ht="13.2">
      <c r="A852" s="15"/>
      <c r="B852" s="15"/>
    </row>
    <row r="853" spans="1:2" ht="13.2">
      <c r="A853" s="15"/>
      <c r="B853" s="15"/>
    </row>
    <row r="854" spans="1:2" ht="13.2">
      <c r="A854" s="15"/>
      <c r="B854" s="15"/>
    </row>
    <row r="855" spans="1:2" ht="13.2">
      <c r="A855" s="15"/>
      <c r="B855" s="15"/>
    </row>
    <row r="856" spans="1:2" ht="13.2">
      <c r="A856" s="15"/>
      <c r="B856" s="15"/>
    </row>
    <row r="857" spans="1:2" ht="13.2">
      <c r="A857" s="15"/>
      <c r="B857" s="15"/>
    </row>
    <row r="858" spans="1:2" ht="13.2">
      <c r="A858" s="15"/>
      <c r="B858" s="15"/>
    </row>
    <row r="859" spans="1:2" ht="13.2">
      <c r="A859" s="15"/>
      <c r="B859" s="15"/>
    </row>
    <row r="860" spans="1:2" ht="13.2">
      <c r="A860" s="15"/>
      <c r="B860" s="15"/>
    </row>
    <row r="861" spans="1:2" ht="13.2">
      <c r="A861" s="15"/>
      <c r="B861" s="15"/>
    </row>
    <row r="862" spans="1:2" ht="13.2">
      <c r="A862" s="15"/>
      <c r="B862" s="15"/>
    </row>
    <row r="863" spans="1:2" ht="13.2">
      <c r="A863" s="15"/>
      <c r="B863" s="15"/>
    </row>
    <row r="864" spans="1:2" ht="13.2">
      <c r="A864" s="15"/>
      <c r="B864" s="15"/>
    </row>
    <row r="865" spans="1:2" ht="13.2">
      <c r="A865" s="15"/>
      <c r="B865" s="15"/>
    </row>
    <row r="866" spans="1:2" ht="13.2">
      <c r="A866" s="15"/>
      <c r="B866" s="15"/>
    </row>
    <row r="867" spans="1:2" ht="13.2">
      <c r="A867" s="15"/>
      <c r="B867" s="15"/>
    </row>
    <row r="868" spans="1:2" ht="13.2">
      <c r="A868" s="15"/>
      <c r="B868" s="15"/>
    </row>
    <row r="869" spans="1:2" ht="13.2">
      <c r="A869" s="15"/>
      <c r="B869" s="15"/>
    </row>
    <row r="870" spans="1:2" ht="13.2">
      <c r="A870" s="15"/>
      <c r="B870" s="15"/>
    </row>
    <row r="871" spans="1:2" ht="13.2">
      <c r="A871" s="15"/>
      <c r="B871" s="15"/>
    </row>
    <row r="872" spans="1:2" ht="13.2">
      <c r="A872" s="15"/>
      <c r="B872" s="15"/>
    </row>
    <row r="873" spans="1:2" ht="13.2">
      <c r="A873" s="15"/>
      <c r="B873" s="15"/>
    </row>
    <row r="874" spans="1:2" ht="13.2">
      <c r="A874" s="15"/>
      <c r="B874" s="15"/>
    </row>
    <row r="875" spans="1:2" ht="13.2">
      <c r="A875" s="15"/>
      <c r="B875" s="15"/>
    </row>
    <row r="876" spans="1:2" ht="13.2">
      <c r="A876" s="15"/>
      <c r="B876" s="15"/>
    </row>
    <row r="877" spans="1:2" ht="13.2">
      <c r="A877" s="15"/>
      <c r="B877" s="15"/>
    </row>
    <row r="878" spans="1:2" ht="13.2">
      <c r="A878" s="15"/>
      <c r="B878" s="15"/>
    </row>
    <row r="879" spans="1:2" ht="13.2">
      <c r="A879" s="15"/>
      <c r="B879" s="15"/>
    </row>
    <row r="880" spans="1:2" ht="13.2">
      <c r="A880" s="15"/>
      <c r="B880" s="15"/>
    </row>
    <row r="881" spans="1:2" ht="13.2">
      <c r="A881" s="15"/>
      <c r="B881" s="15"/>
    </row>
    <row r="882" spans="1:2" ht="13.2">
      <c r="A882" s="15"/>
      <c r="B882" s="15"/>
    </row>
    <row r="883" spans="1:2" ht="13.2">
      <c r="A883" s="15"/>
      <c r="B883" s="15"/>
    </row>
    <row r="884" spans="1:2" ht="13.2">
      <c r="A884" s="15"/>
      <c r="B884" s="15"/>
    </row>
    <row r="885" spans="1:2" ht="13.2">
      <c r="A885" s="15"/>
      <c r="B885" s="15"/>
    </row>
    <row r="886" spans="1:2" ht="13.2">
      <c r="A886" s="15"/>
      <c r="B886" s="15"/>
    </row>
    <row r="887" spans="1:2" ht="13.2">
      <c r="A887" s="15"/>
      <c r="B887" s="15"/>
    </row>
    <row r="888" spans="1:2" ht="13.2">
      <c r="A888" s="15"/>
      <c r="B888" s="15"/>
    </row>
    <row r="889" spans="1:2" ht="13.2">
      <c r="A889" s="15"/>
      <c r="B889" s="15"/>
    </row>
    <row r="890" spans="1:2" ht="13.2">
      <c r="A890" s="15"/>
      <c r="B890" s="15"/>
    </row>
    <row r="891" spans="1:2" ht="13.2">
      <c r="A891" s="15"/>
      <c r="B891" s="15"/>
    </row>
    <row r="892" spans="1:2" ht="13.2">
      <c r="A892" s="15"/>
      <c r="B892" s="15"/>
    </row>
    <row r="893" spans="1:2" ht="13.2">
      <c r="A893" s="15"/>
      <c r="B893" s="15"/>
    </row>
    <row r="894" spans="1:2" ht="13.2">
      <c r="A894" s="15"/>
      <c r="B894" s="15"/>
    </row>
    <row r="895" spans="1:2" ht="13.2">
      <c r="A895" s="15"/>
      <c r="B895" s="15"/>
    </row>
    <row r="896" spans="1:2" ht="13.2">
      <c r="A896" s="15"/>
      <c r="B896" s="15"/>
    </row>
    <row r="897" spans="1:2" ht="13.2">
      <c r="A897" s="15"/>
      <c r="B897" s="15"/>
    </row>
    <row r="898" spans="1:2" ht="13.2">
      <c r="A898" s="15"/>
      <c r="B898" s="15"/>
    </row>
    <row r="899" spans="1:2" ht="13.2">
      <c r="A899" s="15"/>
      <c r="B899" s="15"/>
    </row>
    <row r="900" spans="1:2" ht="13.2">
      <c r="A900" s="15"/>
      <c r="B900" s="15"/>
    </row>
    <row r="901" spans="1:2" ht="13.2">
      <c r="A901" s="15"/>
      <c r="B901" s="15"/>
    </row>
    <row r="902" spans="1:2" ht="13.2">
      <c r="A902" s="15"/>
      <c r="B902" s="15"/>
    </row>
    <row r="903" spans="1:2" ht="13.2">
      <c r="A903" s="15"/>
      <c r="B903" s="15"/>
    </row>
    <row r="904" spans="1:2" ht="13.2">
      <c r="A904" s="15"/>
      <c r="B904" s="15"/>
    </row>
    <row r="905" spans="1:2" ht="13.2">
      <c r="A905" s="15"/>
      <c r="B905" s="15"/>
    </row>
    <row r="906" spans="1:2" ht="13.2">
      <c r="A906" s="15"/>
      <c r="B906" s="15"/>
    </row>
    <row r="907" spans="1:2" ht="13.2">
      <c r="A907" s="15"/>
      <c r="B907" s="15"/>
    </row>
    <row r="908" spans="1:2" ht="13.2">
      <c r="A908" s="15"/>
      <c r="B908" s="15"/>
    </row>
    <row r="909" spans="1:2" ht="13.2">
      <c r="A909" s="15"/>
      <c r="B909" s="15"/>
    </row>
    <row r="910" spans="1:2" ht="13.2">
      <c r="A910" s="15"/>
      <c r="B910" s="15"/>
    </row>
    <row r="911" spans="1:2" ht="13.2">
      <c r="A911" s="15"/>
      <c r="B911" s="15"/>
    </row>
    <row r="912" spans="1:2" ht="13.2">
      <c r="A912" s="15"/>
      <c r="B912" s="15"/>
    </row>
    <row r="913" spans="1:2" ht="13.2">
      <c r="A913" s="15"/>
      <c r="B913" s="15"/>
    </row>
    <row r="914" spans="1:2" ht="13.2">
      <c r="A914" s="15"/>
      <c r="B914" s="15"/>
    </row>
    <row r="915" spans="1:2" ht="13.2">
      <c r="A915" s="15"/>
      <c r="B915" s="15"/>
    </row>
    <row r="916" spans="1:2" ht="13.2">
      <c r="A916" s="15"/>
      <c r="B916" s="15"/>
    </row>
    <row r="917" spans="1:2" ht="13.2">
      <c r="A917" s="15"/>
      <c r="B917" s="15"/>
    </row>
    <row r="918" spans="1:2" ht="13.2">
      <c r="A918" s="15"/>
      <c r="B918" s="15"/>
    </row>
    <row r="919" spans="1:2" ht="13.2">
      <c r="A919" s="15"/>
      <c r="B919" s="15"/>
    </row>
    <row r="920" spans="1:2" ht="13.2">
      <c r="A920" s="15"/>
      <c r="B920" s="15"/>
    </row>
    <row r="921" spans="1:2" ht="13.2">
      <c r="A921" s="15"/>
      <c r="B921" s="15"/>
    </row>
    <row r="922" spans="1:2" ht="13.2">
      <c r="A922" s="15"/>
      <c r="B922" s="15"/>
    </row>
    <row r="923" spans="1:2" ht="13.2">
      <c r="A923" s="15"/>
      <c r="B923" s="15"/>
    </row>
    <row r="924" spans="1:2" ht="13.2">
      <c r="A924" s="15"/>
      <c r="B924" s="15"/>
    </row>
    <row r="925" spans="1:2" ht="13.2">
      <c r="A925" s="15"/>
      <c r="B925" s="15"/>
    </row>
    <row r="926" spans="1:2" ht="13.2">
      <c r="A926" s="15"/>
      <c r="B926" s="15"/>
    </row>
    <row r="927" spans="1:2" ht="13.2">
      <c r="A927" s="15"/>
      <c r="B927" s="15"/>
    </row>
    <row r="928" spans="1:2" ht="13.2">
      <c r="A928" s="15"/>
      <c r="B928" s="15"/>
    </row>
    <row r="929" spans="1:2" ht="13.2">
      <c r="A929" s="15"/>
      <c r="B929" s="15"/>
    </row>
    <row r="930" spans="1:2" ht="13.2">
      <c r="A930" s="15"/>
      <c r="B930" s="15"/>
    </row>
    <row r="931" spans="1:2" ht="13.2">
      <c r="A931" s="15"/>
      <c r="B931" s="15"/>
    </row>
    <row r="932" spans="1:2" ht="13.2">
      <c r="A932" s="15"/>
      <c r="B932" s="15"/>
    </row>
    <row r="933" spans="1:2" ht="13.2">
      <c r="A933" s="15"/>
      <c r="B933" s="15"/>
    </row>
    <row r="934" spans="1:2" ht="13.2">
      <c r="A934" s="15"/>
      <c r="B934" s="15"/>
    </row>
    <row r="935" spans="1:2" ht="13.2">
      <c r="A935" s="15"/>
      <c r="B935" s="15"/>
    </row>
    <row r="936" spans="1:2" ht="13.2">
      <c r="A936" s="15"/>
      <c r="B936" s="15"/>
    </row>
    <row r="937" spans="1:2" ht="13.2">
      <c r="A937" s="15"/>
      <c r="B937" s="15"/>
    </row>
    <row r="938" spans="1:2" ht="13.2">
      <c r="A938" s="15"/>
      <c r="B938" s="15"/>
    </row>
    <row r="939" spans="1:2" ht="13.2">
      <c r="A939" s="15"/>
      <c r="B939" s="15"/>
    </row>
    <row r="940" spans="1:2" ht="13.2">
      <c r="A940" s="15"/>
      <c r="B940" s="15"/>
    </row>
    <row r="941" spans="1:2" ht="13.2">
      <c r="A941" s="15"/>
      <c r="B941" s="15"/>
    </row>
    <row r="942" spans="1:2" ht="13.2">
      <c r="A942" s="15"/>
      <c r="B942" s="15"/>
    </row>
    <row r="943" spans="1:2" ht="13.2">
      <c r="A943" s="15"/>
      <c r="B943" s="15"/>
    </row>
    <row r="944" spans="1:2" ht="13.2">
      <c r="A944" s="15"/>
      <c r="B944" s="15"/>
    </row>
    <row r="945" spans="1:2" ht="13.2">
      <c r="A945" s="15"/>
      <c r="B945" s="15"/>
    </row>
    <row r="946" spans="1:2" ht="13.2">
      <c r="A946" s="15"/>
      <c r="B946" s="15"/>
    </row>
    <row r="947" spans="1:2" ht="13.2">
      <c r="A947" s="15"/>
      <c r="B947" s="15"/>
    </row>
    <row r="948" spans="1:2" ht="13.2">
      <c r="A948" s="15"/>
      <c r="B948" s="15"/>
    </row>
    <row r="949" spans="1:2" ht="13.2">
      <c r="A949" s="15"/>
      <c r="B949" s="15"/>
    </row>
    <row r="950" spans="1:2" ht="13.2">
      <c r="A950" s="15"/>
      <c r="B950" s="15"/>
    </row>
    <row r="951" spans="1:2" ht="13.2">
      <c r="A951" s="15"/>
      <c r="B951" s="15"/>
    </row>
    <row r="952" spans="1:2" ht="13.2">
      <c r="A952" s="15"/>
      <c r="B952" s="15"/>
    </row>
    <row r="953" spans="1:2" ht="13.2">
      <c r="A953" s="15"/>
      <c r="B953" s="15"/>
    </row>
    <row r="954" spans="1:2" ht="13.2">
      <c r="A954" s="15"/>
      <c r="B954" s="15"/>
    </row>
    <row r="955" spans="1:2" ht="13.2">
      <c r="A955" s="15"/>
      <c r="B955" s="15"/>
    </row>
    <row r="956" spans="1:2" ht="13.2">
      <c r="A956" s="15"/>
      <c r="B956" s="15"/>
    </row>
    <row r="957" spans="1:2" ht="13.2">
      <c r="A957" s="15"/>
      <c r="B957" s="15"/>
    </row>
    <row r="958" spans="1:2" ht="13.2">
      <c r="A958" s="15"/>
      <c r="B958" s="15"/>
    </row>
    <row r="959" spans="1:2" ht="13.2">
      <c r="A959" s="15"/>
      <c r="B959" s="15"/>
    </row>
    <row r="960" spans="1:2" ht="13.2">
      <c r="A960" s="15"/>
      <c r="B960" s="15"/>
    </row>
    <row r="961" spans="1:2" ht="13.2">
      <c r="A961" s="15"/>
      <c r="B961" s="15"/>
    </row>
    <row r="962" spans="1:2" ht="13.2">
      <c r="A962" s="15"/>
      <c r="B962" s="15"/>
    </row>
    <row r="963" spans="1:2" ht="13.2">
      <c r="A963" s="15"/>
      <c r="B963" s="15"/>
    </row>
    <row r="964" spans="1:2" ht="13.2">
      <c r="A964" s="15"/>
      <c r="B964" s="15"/>
    </row>
    <row r="965" spans="1:2" ht="13.2">
      <c r="A965" s="15"/>
      <c r="B965" s="15"/>
    </row>
    <row r="966" spans="1:2" ht="13.2">
      <c r="A966" s="15"/>
      <c r="B966" s="15"/>
    </row>
    <row r="967" spans="1:2" ht="13.2">
      <c r="A967" s="15"/>
      <c r="B967" s="15"/>
    </row>
    <row r="968" spans="1:2" ht="13.2">
      <c r="A968" s="15"/>
      <c r="B968" s="15"/>
    </row>
    <row r="969" spans="1:2" ht="13.2">
      <c r="A969" s="15"/>
      <c r="B969" s="15"/>
    </row>
    <row r="970" spans="1:2" ht="13.2">
      <c r="A970" s="15"/>
      <c r="B970" s="15"/>
    </row>
    <row r="971" spans="1:2" ht="13.2">
      <c r="A971" s="15"/>
      <c r="B971" s="15"/>
    </row>
    <row r="972" spans="1:2" ht="13.2">
      <c r="A972" s="15"/>
      <c r="B972" s="15"/>
    </row>
    <row r="973" spans="1:2" ht="13.2">
      <c r="A973" s="15"/>
      <c r="B973" s="15"/>
    </row>
    <row r="974" spans="1:2" ht="13.2">
      <c r="A974" s="15"/>
      <c r="B974" s="15"/>
    </row>
    <row r="975" spans="1:2" ht="13.2">
      <c r="A975" s="15"/>
      <c r="B975" s="15"/>
    </row>
    <row r="976" spans="1:2" ht="13.2">
      <c r="A976" s="15"/>
      <c r="B976" s="15"/>
    </row>
    <row r="977" spans="1:2" ht="13.2">
      <c r="A977" s="15"/>
      <c r="B977" s="15"/>
    </row>
    <row r="978" spans="1:2" ht="13.2">
      <c r="A978" s="15"/>
      <c r="B978" s="15"/>
    </row>
    <row r="979" spans="1:2" ht="13.2">
      <c r="A979" s="15"/>
      <c r="B979" s="15"/>
    </row>
    <row r="980" spans="1:2" ht="13.2">
      <c r="A980" s="15"/>
      <c r="B980" s="15"/>
    </row>
    <row r="981" spans="1:2" ht="13.2">
      <c r="A981" s="15"/>
      <c r="B981" s="15"/>
    </row>
    <row r="982" spans="1:2" ht="13.2">
      <c r="A982" s="15"/>
      <c r="B982" s="15"/>
    </row>
    <row r="983" spans="1:2" ht="13.2">
      <c r="A983" s="15"/>
      <c r="B983" s="15"/>
    </row>
    <row r="984" spans="1:2" ht="13.2">
      <c r="A984" s="15"/>
      <c r="B984" s="15"/>
    </row>
    <row r="985" spans="1:2" ht="13.2">
      <c r="A985" s="15"/>
      <c r="B985" s="15"/>
    </row>
    <row r="986" spans="1:2" ht="13.2">
      <c r="A986" s="15"/>
      <c r="B986" s="15"/>
    </row>
    <row r="987" spans="1:2" ht="13.2">
      <c r="A987" s="15"/>
      <c r="B987" s="15"/>
    </row>
    <row r="988" spans="1:2" ht="13.2">
      <c r="A988" s="15"/>
      <c r="B988" s="15"/>
    </row>
    <row r="989" spans="1:2" ht="13.2">
      <c r="A989" s="15"/>
      <c r="B989" s="15"/>
    </row>
    <row r="990" spans="1:2" ht="13.2">
      <c r="A990" s="15"/>
      <c r="B990" s="15"/>
    </row>
    <row r="991" spans="1:2" ht="13.2">
      <c r="A991" s="15"/>
      <c r="B991" s="15"/>
    </row>
    <row r="992" spans="1:2" ht="13.2">
      <c r="A992" s="15"/>
      <c r="B992" s="15"/>
    </row>
    <row r="993" spans="1:2" ht="13.2">
      <c r="A993" s="15"/>
      <c r="B993" s="15"/>
    </row>
    <row r="994" spans="1:2" ht="13.2">
      <c r="A994" s="15"/>
      <c r="B994" s="15"/>
    </row>
    <row r="995" spans="1:2" ht="13.2">
      <c r="A995" s="15"/>
      <c r="B995" s="15"/>
    </row>
    <row r="996" spans="1:2" ht="13.2">
      <c r="A996" s="15"/>
      <c r="B996" s="15"/>
    </row>
    <row r="997" spans="1:2" ht="13.2">
      <c r="A997" s="15"/>
      <c r="B997" s="15"/>
    </row>
    <row r="998" spans="1:2" ht="13.2">
      <c r="A998" s="15"/>
      <c r="B998" s="15"/>
    </row>
    <row r="999" spans="1:2" ht="13.2">
      <c r="A999" s="15"/>
      <c r="B999" s="15"/>
    </row>
    <row r="1000" spans="1:2" ht="13.2">
      <c r="A1000" s="15"/>
      <c r="B1000" s="15"/>
    </row>
    <row r="1001" spans="1:2" ht="13.2">
      <c r="A1001" s="15"/>
      <c r="B1001" s="15"/>
    </row>
  </sheetData>
  <mergeCells count="6">
    <mergeCell ref="A2:A5"/>
    <mergeCell ref="C2:C5"/>
    <mergeCell ref="E2:E5"/>
    <mergeCell ref="G2:G5"/>
    <mergeCell ref="I2:I5"/>
    <mergeCell ref="K2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4"/>
  <sheetViews>
    <sheetView workbookViewId="0"/>
  </sheetViews>
  <sheetFormatPr defaultColWidth="14.44140625" defaultRowHeight="15.75" customHeight="1"/>
  <sheetData>
    <row r="1" spans="1:2" ht="15.75" customHeight="1">
      <c r="A1" t="str">
        <f ca="1">IFERROR(__xludf.DUMMYFUNCTION("IMPORTRANGE(""1eDh0bZprejd8Sk-g0arGWs1CguB5h65CsNZb4ifRJyc"",""SEM1!P6:Q125"")"),"2301")</f>
        <v>2301</v>
      </c>
      <c r="B1" t="e">
        <v>#REF!</v>
      </c>
    </row>
    <row r="2" spans="1:2" ht="15.75" customHeight="1">
      <c r="A2">
        <v>2307</v>
      </c>
      <c r="B2" t="e">
        <v>#REF!</v>
      </c>
    </row>
    <row r="3" spans="1:2" ht="15.75" customHeight="1">
      <c r="A3">
        <v>2309</v>
      </c>
      <c r="B3" t="e">
        <v>#REF!</v>
      </c>
    </row>
    <row r="4" spans="1:2" ht="15.75" customHeight="1">
      <c r="A4">
        <v>2310</v>
      </c>
      <c r="B4" t="e">
        <v>#REF!</v>
      </c>
    </row>
    <row r="5" spans="1:2" ht="15.75" customHeight="1">
      <c r="A5">
        <v>2311</v>
      </c>
      <c r="B5" t="e">
        <v>#REF!</v>
      </c>
    </row>
    <row r="6" spans="1:2" ht="15.75" customHeight="1">
      <c r="A6">
        <v>2315</v>
      </c>
      <c r="B6" t="e">
        <v>#REF!</v>
      </c>
    </row>
    <row r="7" spans="1:2" ht="15.75" customHeight="1">
      <c r="A7">
        <v>2317</v>
      </c>
      <c r="B7" t="e">
        <v>#REF!</v>
      </c>
    </row>
    <row r="8" spans="1:2" ht="15.75" customHeight="1">
      <c r="A8">
        <v>2318</v>
      </c>
      <c r="B8" t="e">
        <v>#REF!</v>
      </c>
    </row>
    <row r="9" spans="1:2" ht="15.75" customHeight="1">
      <c r="A9">
        <v>2320</v>
      </c>
      <c r="B9" t="e">
        <v>#REF!</v>
      </c>
    </row>
    <row r="10" spans="1:2" ht="15.75" customHeight="1">
      <c r="A10">
        <v>2324</v>
      </c>
      <c r="B10" t="e">
        <v>#REF!</v>
      </c>
    </row>
    <row r="11" spans="1:2" ht="15.75" customHeight="1">
      <c r="A11">
        <v>2326</v>
      </c>
      <c r="B11" t="e">
        <v>#REF!</v>
      </c>
    </row>
    <row r="12" spans="1:2" ht="15.75" customHeight="1">
      <c r="A12">
        <v>2327</v>
      </c>
      <c r="B12" t="e">
        <v>#REF!</v>
      </c>
    </row>
    <row r="13" spans="1:2" ht="15.75" customHeight="1">
      <c r="A13">
        <v>2328</v>
      </c>
      <c r="B13" t="e">
        <v>#REF!</v>
      </c>
    </row>
    <row r="14" spans="1:2" ht="15.75" customHeight="1">
      <c r="A14">
        <v>2329</v>
      </c>
      <c r="B14" t="e">
        <v>#REF!</v>
      </c>
    </row>
    <row r="15" spans="1:2" ht="15.75" customHeight="1">
      <c r="A15">
        <v>2332</v>
      </c>
      <c r="B15" t="e">
        <v>#REF!</v>
      </c>
    </row>
    <row r="16" spans="1:2" ht="15.75" customHeight="1">
      <c r="A16">
        <v>2333</v>
      </c>
      <c r="B16" t="e">
        <v>#REF!</v>
      </c>
    </row>
    <row r="17" spans="1:2" ht="15.75" customHeight="1">
      <c r="A17">
        <v>2337</v>
      </c>
      <c r="B17" t="e">
        <v>#REF!</v>
      </c>
    </row>
    <row r="18" spans="1:2" ht="15.75" customHeight="1">
      <c r="A18">
        <v>2338</v>
      </c>
      <c r="B18" t="e">
        <v>#REF!</v>
      </c>
    </row>
    <row r="19" spans="1:2" ht="15.75" customHeight="1">
      <c r="A19">
        <v>2341</v>
      </c>
      <c r="B19" t="e">
        <v>#REF!</v>
      </c>
    </row>
    <row r="20" spans="1:2" ht="15.75" customHeight="1">
      <c r="A20">
        <v>2350</v>
      </c>
      <c r="B20" t="e">
        <v>#REF!</v>
      </c>
    </row>
    <row r="21" spans="1:2" ht="15.75" customHeight="1">
      <c r="A21">
        <v>2351</v>
      </c>
      <c r="B21" t="e">
        <v>#REF!</v>
      </c>
    </row>
    <row r="22" spans="1:2" ht="15.75" customHeight="1">
      <c r="A22">
        <v>2352</v>
      </c>
      <c r="B22" t="e">
        <v>#REF!</v>
      </c>
    </row>
    <row r="23" spans="1:2" ht="15.75" customHeight="1">
      <c r="A23">
        <v>2353</v>
      </c>
      <c r="B23" t="e">
        <v>#REF!</v>
      </c>
    </row>
    <row r="24" spans="1:2" ht="15.75" customHeight="1">
      <c r="A24">
        <v>2362</v>
      </c>
      <c r="B24" t="e">
        <v>#REF!</v>
      </c>
    </row>
    <row r="25" spans="1:2" ht="15.75" customHeight="1">
      <c r="A25">
        <v>2365</v>
      </c>
      <c r="B25" t="e">
        <v>#REF!</v>
      </c>
    </row>
    <row r="26" spans="1:2" ht="15.75" customHeight="1">
      <c r="A26">
        <v>2368</v>
      </c>
      <c r="B26" t="e">
        <v>#REF!</v>
      </c>
    </row>
    <row r="27" spans="1:2" ht="15.75" customHeight="1">
      <c r="A27">
        <v>2369</v>
      </c>
      <c r="B27" t="e">
        <v>#REF!</v>
      </c>
    </row>
    <row r="28" spans="1:2" ht="15.75" customHeight="1">
      <c r="A28">
        <v>2372</v>
      </c>
      <c r="B28" t="e">
        <v>#REF!</v>
      </c>
    </row>
    <row r="29" spans="1:2" ht="15.75" customHeight="1">
      <c r="A29">
        <v>2374</v>
      </c>
      <c r="B29" t="e">
        <v>#REF!</v>
      </c>
    </row>
    <row r="30" spans="1:2" ht="15.75" customHeight="1">
      <c r="A30">
        <v>2383</v>
      </c>
      <c r="B30" t="e">
        <v>#REF!</v>
      </c>
    </row>
    <row r="31" spans="1:2" ht="15.75" customHeight="1">
      <c r="A31">
        <v>2390</v>
      </c>
      <c r="B31" t="e">
        <v>#REF!</v>
      </c>
    </row>
    <row r="32" spans="1:2" ht="15.75" customHeight="1">
      <c r="A32">
        <v>2391</v>
      </c>
      <c r="B32" t="e">
        <v>#REF!</v>
      </c>
    </row>
    <row r="33" spans="1:2" ht="15.75" customHeight="1">
      <c r="A33">
        <v>2393</v>
      </c>
      <c r="B33" t="e">
        <v>#REF!</v>
      </c>
    </row>
    <row r="34" spans="1:2" ht="15.75" customHeight="1">
      <c r="A34">
        <v>2451</v>
      </c>
      <c r="B34" t="e">
        <v>#REF!</v>
      </c>
    </row>
    <row r="35" spans="1:2" ht="15.75" customHeight="1">
      <c r="A35">
        <v>2457</v>
      </c>
      <c r="B35" t="e">
        <v>#REF!</v>
      </c>
    </row>
    <row r="36" spans="1:2" ht="15.75" customHeight="1">
      <c r="A36">
        <v>2459</v>
      </c>
      <c r="B36" t="e">
        <v>#REF!</v>
      </c>
    </row>
    <row r="37" spans="1:2" ht="15.75" customHeight="1">
      <c r="A37">
        <v>2460</v>
      </c>
      <c r="B37" t="e">
        <v>#REF!</v>
      </c>
    </row>
    <row r="38" spans="1:2" ht="15.75" customHeight="1">
      <c r="A38">
        <v>2461</v>
      </c>
      <c r="B38" t="e">
        <v>#REF!</v>
      </c>
    </row>
    <row r="39" spans="1:2" ht="15.75" customHeight="1">
      <c r="A39">
        <v>2467</v>
      </c>
      <c r="B39" t="e">
        <v>#REF!</v>
      </c>
    </row>
    <row r="40" spans="1:2" ht="15.75" customHeight="1">
      <c r="A40">
        <v>2470</v>
      </c>
      <c r="B40" t="e">
        <v>#REF!</v>
      </c>
    </row>
    <row r="41" spans="1:2" ht="15.75" customHeight="1">
      <c r="A41">
        <v>2472</v>
      </c>
      <c r="B41" t="e">
        <v>#REF!</v>
      </c>
    </row>
    <row r="42" spans="1:2" ht="15.75" customHeight="1">
      <c r="A42">
        <v>2475</v>
      </c>
      <c r="B42" t="e">
        <v>#REF!</v>
      </c>
    </row>
    <row r="43" spans="1:2" ht="15.75" customHeight="1">
      <c r="A43">
        <v>2477</v>
      </c>
      <c r="B43" t="e">
        <v>#REF!</v>
      </c>
    </row>
    <row r="44" spans="1:2" ht="15.75" customHeight="1">
      <c r="A44">
        <v>2479</v>
      </c>
      <c r="B44" t="e">
        <v>#REF!</v>
      </c>
    </row>
    <row r="45" spans="1:2" ht="15.75" customHeight="1">
      <c r="A45">
        <v>2480</v>
      </c>
      <c r="B45" t="e">
        <v>#REF!</v>
      </c>
    </row>
    <row r="46" spans="1:2" ht="15.75" customHeight="1">
      <c r="A46">
        <v>2489</v>
      </c>
      <c r="B46" t="e">
        <v>#REF!</v>
      </c>
    </row>
    <row r="47" spans="1:2" ht="15.75" customHeight="1">
      <c r="A47">
        <v>2493</v>
      </c>
      <c r="B47" t="e">
        <v>#REF!</v>
      </c>
    </row>
    <row r="48" spans="1:2" ht="15.75" customHeight="1">
      <c r="A48">
        <v>2494</v>
      </c>
      <c r="B48" t="e">
        <v>#REF!</v>
      </c>
    </row>
    <row r="49" spans="1:2" ht="15.75" customHeight="1">
      <c r="A49">
        <v>2495</v>
      </c>
      <c r="B49" t="e">
        <v>#REF!</v>
      </c>
    </row>
    <row r="50" spans="1:2" ht="15.75" customHeight="1">
      <c r="A50">
        <v>2496</v>
      </c>
      <c r="B50" t="e">
        <v>#REF!</v>
      </c>
    </row>
    <row r="51" spans="1:2" ht="15.75" customHeight="1">
      <c r="A51">
        <v>2497</v>
      </c>
      <c r="B51" t="e">
        <v>#REF!</v>
      </c>
    </row>
    <row r="52" spans="1:2" ht="15.75" customHeight="1">
      <c r="A52">
        <v>2502</v>
      </c>
      <c r="B52" t="e">
        <v>#REF!</v>
      </c>
    </row>
    <row r="53" spans="1:2" ht="15.75" customHeight="1">
      <c r="A53">
        <v>2503</v>
      </c>
      <c r="B53" t="e">
        <v>#REF!</v>
      </c>
    </row>
    <row r="54" spans="1:2" ht="15.75" customHeight="1">
      <c r="A54">
        <v>2504</v>
      </c>
      <c r="B54" t="e">
        <v>#REF!</v>
      </c>
    </row>
    <row r="55" spans="1:2" ht="15.75" customHeight="1">
      <c r="A55">
        <v>2505</v>
      </c>
      <c r="B55" t="e">
        <v>#REF!</v>
      </c>
    </row>
    <row r="56" spans="1:2" ht="15.75" customHeight="1">
      <c r="A56">
        <v>2513</v>
      </c>
      <c r="B56" t="e">
        <v>#REF!</v>
      </c>
    </row>
    <row r="57" spans="1:2" ht="15.75" customHeight="1">
      <c r="A57">
        <v>2516</v>
      </c>
      <c r="B57" t="e">
        <v>#REF!</v>
      </c>
    </row>
    <row r="58" spans="1:2" ht="15.75" customHeight="1">
      <c r="A58">
        <v>2519</v>
      </c>
      <c r="B58" t="e">
        <v>#REF!</v>
      </c>
    </row>
    <row r="59" spans="1:2" ht="15.75" customHeight="1">
      <c r="A59">
        <v>2520</v>
      </c>
      <c r="B59" t="e">
        <v>#REF!</v>
      </c>
    </row>
    <row r="60" spans="1:2" ht="15.75" customHeight="1">
      <c r="A60">
        <v>2522</v>
      </c>
      <c r="B60" t="e">
        <v>#REF!</v>
      </c>
    </row>
    <row r="61" spans="1:2" ht="15.75" customHeight="1">
      <c r="A61">
        <v>2528</v>
      </c>
      <c r="B61" t="e">
        <v>#REF!</v>
      </c>
    </row>
    <row r="62" spans="1:2" ht="15.75" customHeight="1">
      <c r="A62">
        <v>2530</v>
      </c>
      <c r="B62" t="e">
        <v>#REF!</v>
      </c>
    </row>
    <row r="63" spans="1:2" ht="15.75" customHeight="1">
      <c r="A63">
        <v>2533</v>
      </c>
      <c r="B63" t="e">
        <v>#REF!</v>
      </c>
    </row>
    <row r="64" spans="1:2" ht="15.75" customHeight="1">
      <c r="A64">
        <v>2534</v>
      </c>
      <c r="B64" t="e">
        <v>#REF!</v>
      </c>
    </row>
    <row r="65" spans="1:2" ht="15.75" customHeight="1">
      <c r="A65">
        <v>2537</v>
      </c>
      <c r="B65" t="e">
        <v>#REF!</v>
      </c>
    </row>
    <row r="66" spans="1:2" ht="15.75" customHeight="1">
      <c r="A66">
        <v>2538</v>
      </c>
      <c r="B66" t="e">
        <v>#REF!</v>
      </c>
    </row>
    <row r="67" spans="1:2" ht="15.75" customHeight="1">
      <c r="B67" t="e">
        <v>#REF!</v>
      </c>
    </row>
    <row r="68" spans="1:2" ht="15.75" customHeight="1">
      <c r="A68">
        <v>2601</v>
      </c>
      <c r="B68" t="e">
        <v>#REF!</v>
      </c>
    </row>
    <row r="69" spans="1:2" ht="15.75" customHeight="1">
      <c r="A69">
        <v>2604</v>
      </c>
      <c r="B69" t="e">
        <v>#REF!</v>
      </c>
    </row>
    <row r="70" spans="1:2" ht="15.75" customHeight="1">
      <c r="A70">
        <v>2610</v>
      </c>
      <c r="B70" t="e">
        <v>#REF!</v>
      </c>
    </row>
    <row r="71" spans="1:2" ht="15.75" customHeight="1">
      <c r="A71">
        <v>2615</v>
      </c>
      <c r="B71" t="e">
        <v>#REF!</v>
      </c>
    </row>
    <row r="72" spans="1:2" ht="15.75" customHeight="1">
      <c r="A72">
        <v>2619</v>
      </c>
      <c r="B72" t="e">
        <v>#REF!</v>
      </c>
    </row>
    <row r="73" spans="1:2" ht="15.75" customHeight="1">
      <c r="A73">
        <v>2621</v>
      </c>
      <c r="B73" t="e">
        <v>#REF!</v>
      </c>
    </row>
    <row r="74" spans="1:2" ht="15.75" customHeight="1">
      <c r="A74">
        <v>2622</v>
      </c>
      <c r="B74" t="e">
        <v>#REF!</v>
      </c>
    </row>
    <row r="75" spans="1:2" ht="15.75" customHeight="1">
      <c r="A75">
        <v>2623</v>
      </c>
      <c r="B75" t="e">
        <v>#REF!</v>
      </c>
    </row>
    <row r="76" spans="1:2" ht="15.75" customHeight="1">
      <c r="A76">
        <v>2624</v>
      </c>
      <c r="B76" t="e">
        <v>#REF!</v>
      </c>
    </row>
    <row r="77" spans="1:2" ht="15.75" customHeight="1">
      <c r="A77">
        <v>2625</v>
      </c>
      <c r="B77" t="e">
        <v>#REF!</v>
      </c>
    </row>
    <row r="78" spans="1:2" ht="15.75" customHeight="1">
      <c r="A78">
        <v>2626</v>
      </c>
      <c r="B78" t="e">
        <v>#REF!</v>
      </c>
    </row>
    <row r="79" spans="1:2" ht="15.75" customHeight="1">
      <c r="A79">
        <v>2628</v>
      </c>
      <c r="B79" t="e">
        <v>#REF!</v>
      </c>
    </row>
    <row r="80" spans="1:2" ht="15.75" customHeight="1">
      <c r="A80">
        <v>2629</v>
      </c>
      <c r="B80" t="e">
        <v>#REF!</v>
      </c>
    </row>
    <row r="81" spans="1:2" ht="15.75" customHeight="1">
      <c r="A81">
        <v>2631</v>
      </c>
      <c r="B81" t="e">
        <v>#REF!</v>
      </c>
    </row>
    <row r="82" spans="1:2" ht="15.75" customHeight="1">
      <c r="A82">
        <v>2633</v>
      </c>
      <c r="B82" t="e">
        <v>#REF!</v>
      </c>
    </row>
    <row r="83" spans="1:2" ht="15.75" customHeight="1">
      <c r="A83">
        <v>2635</v>
      </c>
      <c r="B83" t="e">
        <v>#REF!</v>
      </c>
    </row>
    <row r="84" spans="1:2" ht="15.75" customHeight="1">
      <c r="A84">
        <v>2637</v>
      </c>
      <c r="B84" t="e">
        <v>#REF!</v>
      </c>
    </row>
    <row r="85" spans="1:2" ht="15.75" customHeight="1">
      <c r="A85">
        <v>2638</v>
      </c>
      <c r="B85" t="e">
        <v>#REF!</v>
      </c>
    </row>
    <row r="86" spans="1:2" ht="15.75" customHeight="1">
      <c r="A86">
        <v>2641</v>
      </c>
      <c r="B86" t="e">
        <v>#REF!</v>
      </c>
    </row>
    <row r="87" spans="1:2" ht="15.75" customHeight="1">
      <c r="A87">
        <v>2643</v>
      </c>
      <c r="B87" t="e">
        <v>#REF!</v>
      </c>
    </row>
    <row r="88" spans="1:2" ht="15.75" customHeight="1">
      <c r="A88">
        <v>2644</v>
      </c>
      <c r="B88" t="e">
        <v>#REF!</v>
      </c>
    </row>
    <row r="89" spans="1:2" ht="15.75" customHeight="1">
      <c r="A89">
        <v>2645</v>
      </c>
      <c r="B89" t="e">
        <v>#REF!</v>
      </c>
    </row>
    <row r="90" spans="1:2" ht="15.75" customHeight="1">
      <c r="A90">
        <v>2646</v>
      </c>
      <c r="B90" t="e">
        <v>#REF!</v>
      </c>
    </row>
    <row r="91" spans="1:2" ht="15.75" customHeight="1">
      <c r="A91">
        <v>2649</v>
      </c>
      <c r="B91" t="e">
        <v>#REF!</v>
      </c>
    </row>
    <row r="92" spans="1:2" ht="15.75" customHeight="1">
      <c r="A92">
        <v>2651</v>
      </c>
      <c r="B92" t="e">
        <v>#REF!</v>
      </c>
    </row>
    <row r="93" spans="1:2" ht="15.75" customHeight="1">
      <c r="A93">
        <v>2654</v>
      </c>
      <c r="B93" t="e">
        <v>#REF!</v>
      </c>
    </row>
    <row r="94" spans="1:2" ht="15.75" customHeight="1">
      <c r="A94">
        <v>2661</v>
      </c>
      <c r="B94" t="e">
        <v>#REF!</v>
      </c>
    </row>
    <row r="95" spans="1:2" ht="15.75" customHeight="1">
      <c r="A95">
        <v>2664</v>
      </c>
      <c r="B95" t="e">
        <v>#REF!</v>
      </c>
    </row>
    <row r="96" spans="1:2" ht="15.75" customHeight="1">
      <c r="A96">
        <v>2665</v>
      </c>
      <c r="B96" t="e">
        <v>#REF!</v>
      </c>
    </row>
    <row r="97" spans="1:2" ht="15.75" customHeight="1">
      <c r="A97">
        <v>2666</v>
      </c>
      <c r="B97" t="e">
        <v>#REF!</v>
      </c>
    </row>
    <row r="98" spans="1:2" ht="15.75" customHeight="1">
      <c r="A98">
        <v>2667</v>
      </c>
      <c r="B98" t="e">
        <v>#REF!</v>
      </c>
    </row>
    <row r="99" spans="1:2" ht="15.75" customHeight="1">
      <c r="A99">
        <v>2668</v>
      </c>
      <c r="B99" t="e">
        <v>#REF!</v>
      </c>
    </row>
    <row r="100" spans="1:2" ht="15.75" customHeight="1">
      <c r="A100">
        <v>2676</v>
      </c>
      <c r="B100" t="e">
        <v>#REF!</v>
      </c>
    </row>
    <row r="101" spans="1:2" ht="15.75" customHeight="1">
      <c r="A101">
        <v>2677</v>
      </c>
      <c r="B101" t="e">
        <v>#REF!</v>
      </c>
    </row>
    <row r="102" spans="1:2" ht="15.75" customHeight="1">
      <c r="A102">
        <v>2681</v>
      </c>
      <c r="B102" t="e">
        <v>#REF!</v>
      </c>
    </row>
    <row r="103" spans="1:2" ht="15.75" customHeight="1">
      <c r="A103">
        <v>2686</v>
      </c>
      <c r="B103" t="e">
        <v>#REF!</v>
      </c>
    </row>
    <row r="104" spans="1:2" ht="15.75" customHeight="1">
      <c r="A104">
        <v>2689</v>
      </c>
      <c r="B104" t="e"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3"/>
  <sheetViews>
    <sheetView workbookViewId="0"/>
  </sheetViews>
  <sheetFormatPr defaultColWidth="14.44140625" defaultRowHeight="15.75" customHeight="1"/>
  <sheetData>
    <row r="1" spans="1:2" ht="15.75" customHeight="1">
      <c r="A1" t="str">
        <f ca="1">IFERROR(__xludf.DUMMYFUNCTION("IMPORTRANGE(""1Xbm7sCPfkN3yOIGWW4K9uZumncFcOjHWBhP_FCi_Aho"",""SEM1!P6:Q80"")"),"2301")</f>
        <v>2301</v>
      </c>
      <c r="B1">
        <v>14</v>
      </c>
    </row>
    <row r="2" spans="1:2" ht="15.75" customHeight="1">
      <c r="A2">
        <v>2303</v>
      </c>
      <c r="B2">
        <v>8</v>
      </c>
    </row>
    <row r="3" spans="1:2" ht="15.75" customHeight="1">
      <c r="A3">
        <v>2305</v>
      </c>
      <c r="B3">
        <v>9</v>
      </c>
    </row>
    <row r="4" spans="1:2" ht="15.75" customHeight="1">
      <c r="A4">
        <v>2311</v>
      </c>
      <c r="B4">
        <v>8</v>
      </c>
    </row>
    <row r="5" spans="1:2" ht="15.75" customHeight="1">
      <c r="A5">
        <v>2319</v>
      </c>
      <c r="B5">
        <v>13</v>
      </c>
    </row>
    <row r="6" spans="1:2" ht="15.75" customHeight="1">
      <c r="A6">
        <v>2325</v>
      </c>
      <c r="B6">
        <v>8</v>
      </c>
    </row>
    <row r="7" spans="1:2" ht="15.75" customHeight="1">
      <c r="A7">
        <v>2333</v>
      </c>
      <c r="B7">
        <v>10</v>
      </c>
    </row>
    <row r="8" spans="1:2" ht="15.75" customHeight="1">
      <c r="A8">
        <v>2334</v>
      </c>
      <c r="B8">
        <v>14</v>
      </c>
    </row>
    <row r="9" spans="1:2" ht="15.75" customHeight="1">
      <c r="A9">
        <v>2335</v>
      </c>
      <c r="B9">
        <v>1</v>
      </c>
    </row>
    <row r="10" spans="1:2" ht="15.75" customHeight="1">
      <c r="A10">
        <v>2339</v>
      </c>
      <c r="B10">
        <v>8</v>
      </c>
    </row>
    <row r="11" spans="1:2" ht="15.75" customHeight="1">
      <c r="A11">
        <v>2342</v>
      </c>
      <c r="B11">
        <v>5</v>
      </c>
    </row>
    <row r="12" spans="1:2" ht="15.75" customHeight="1">
      <c r="A12">
        <v>2343</v>
      </c>
      <c r="B12">
        <v>11</v>
      </c>
    </row>
    <row r="13" spans="1:2" ht="15.75" customHeight="1">
      <c r="A13">
        <v>2345</v>
      </c>
      <c r="B13">
        <v>18</v>
      </c>
    </row>
    <row r="14" spans="1:2" ht="15.75" customHeight="1">
      <c r="A14">
        <v>2346</v>
      </c>
      <c r="B14">
        <v>3</v>
      </c>
    </row>
    <row r="15" spans="1:2" ht="15.75" customHeight="1">
      <c r="A15">
        <v>2351</v>
      </c>
      <c r="B15">
        <v>10</v>
      </c>
    </row>
    <row r="16" spans="1:2" ht="15.75" customHeight="1">
      <c r="A16">
        <v>2352</v>
      </c>
      <c r="B16">
        <v>5</v>
      </c>
    </row>
    <row r="17" spans="1:2" ht="15.75" customHeight="1">
      <c r="A17">
        <v>2353</v>
      </c>
      <c r="B17">
        <v>15</v>
      </c>
    </row>
    <row r="18" spans="1:2" ht="15.75" customHeight="1">
      <c r="A18">
        <v>2359</v>
      </c>
      <c r="B18">
        <v>12</v>
      </c>
    </row>
    <row r="19" spans="1:2" ht="15.75" customHeight="1">
      <c r="A19">
        <v>2360</v>
      </c>
      <c r="B19">
        <v>7</v>
      </c>
    </row>
    <row r="20" spans="1:2" ht="15.75" customHeight="1">
      <c r="A20">
        <v>2363</v>
      </c>
      <c r="B20">
        <v>6</v>
      </c>
    </row>
    <row r="21" spans="1:2" ht="15.75" customHeight="1">
      <c r="A21">
        <v>2364</v>
      </c>
      <c r="B21">
        <v>2</v>
      </c>
    </row>
    <row r="22" spans="1:2" ht="15.75" customHeight="1">
      <c r="A22">
        <v>2366</v>
      </c>
      <c r="B22">
        <v>7</v>
      </c>
    </row>
    <row r="23" spans="1:2" ht="15.75" customHeight="1">
      <c r="A23">
        <v>2374</v>
      </c>
      <c r="B23">
        <v>15</v>
      </c>
    </row>
    <row r="24" spans="1:2" ht="15.75" customHeight="1">
      <c r="A24">
        <v>2375</v>
      </c>
      <c r="B24">
        <v>16</v>
      </c>
    </row>
    <row r="25" spans="1:2" ht="15.75" customHeight="1">
      <c r="A25">
        <v>2380</v>
      </c>
      <c r="B25">
        <v>14</v>
      </c>
    </row>
    <row r="26" spans="1:2" ht="15.75" customHeight="1">
      <c r="A26">
        <v>2453</v>
      </c>
      <c r="B26" t="e">
        <v>#VALUE!</v>
      </c>
    </row>
    <row r="27" spans="1:2" ht="15.75" customHeight="1">
      <c r="A27">
        <v>2454</v>
      </c>
      <c r="B27">
        <v>9</v>
      </c>
    </row>
    <row r="28" spans="1:2" ht="15.75" customHeight="1">
      <c r="A28">
        <v>2458</v>
      </c>
      <c r="B28">
        <v>10</v>
      </c>
    </row>
    <row r="29" spans="1:2" ht="15.75" customHeight="1">
      <c r="A29">
        <v>2459</v>
      </c>
      <c r="B29">
        <v>18</v>
      </c>
    </row>
    <row r="30" spans="1:2" ht="15.75" customHeight="1">
      <c r="A30">
        <v>2462</v>
      </c>
      <c r="B30">
        <v>9</v>
      </c>
    </row>
    <row r="31" spans="1:2" ht="15.75" customHeight="1">
      <c r="A31">
        <v>2473</v>
      </c>
      <c r="B31">
        <v>10</v>
      </c>
    </row>
    <row r="32" spans="1:2" ht="15.75" customHeight="1">
      <c r="A32">
        <v>2476</v>
      </c>
      <c r="B32">
        <v>8</v>
      </c>
    </row>
    <row r="33" spans="1:2" ht="15.75" customHeight="1">
      <c r="A33">
        <v>2483</v>
      </c>
      <c r="B33">
        <v>14</v>
      </c>
    </row>
    <row r="34" spans="1:2" ht="15.75" customHeight="1">
      <c r="A34">
        <v>2489</v>
      </c>
      <c r="B34">
        <v>7</v>
      </c>
    </row>
    <row r="35" spans="1:2" ht="15.75" customHeight="1">
      <c r="A35">
        <v>2490</v>
      </c>
      <c r="B35">
        <v>4</v>
      </c>
    </row>
    <row r="36" spans="1:2" ht="15.75" customHeight="1">
      <c r="A36">
        <v>2502</v>
      </c>
      <c r="B36">
        <v>7</v>
      </c>
    </row>
    <row r="37" spans="1:2" ht="15.75" customHeight="1">
      <c r="A37">
        <v>2503</v>
      </c>
      <c r="B37">
        <v>12</v>
      </c>
    </row>
    <row r="38" spans="1:2" ht="15.75" customHeight="1">
      <c r="A38">
        <v>2508</v>
      </c>
      <c r="B38">
        <v>6</v>
      </c>
    </row>
    <row r="39" spans="1:2" ht="15.75" customHeight="1">
      <c r="A39">
        <v>2514</v>
      </c>
      <c r="B39">
        <v>11</v>
      </c>
    </row>
    <row r="40" spans="1:2" ht="15.75" customHeight="1">
      <c r="A40">
        <v>2524</v>
      </c>
      <c r="B40">
        <v>9</v>
      </c>
    </row>
    <row r="41" spans="1:2" ht="15.75" customHeight="1">
      <c r="A41">
        <v>2526</v>
      </c>
      <c r="B41">
        <v>6</v>
      </c>
    </row>
    <row r="42" spans="1:2" ht="15.75" customHeight="1">
      <c r="A42">
        <v>2540</v>
      </c>
      <c r="B42">
        <v>7</v>
      </c>
    </row>
    <row r="43" spans="1:2" ht="15.75" customHeight="1">
      <c r="A43">
        <v>2601</v>
      </c>
      <c r="B43">
        <v>9</v>
      </c>
    </row>
    <row r="44" spans="1:2" ht="15.75" customHeight="1">
      <c r="A44">
        <v>2602</v>
      </c>
      <c r="B44">
        <v>12</v>
      </c>
    </row>
    <row r="45" spans="1:2" ht="15.75" customHeight="1">
      <c r="A45">
        <v>2613</v>
      </c>
      <c r="B45">
        <v>12</v>
      </c>
    </row>
    <row r="46" spans="1:2" ht="15.75" customHeight="1">
      <c r="A46">
        <v>2616</v>
      </c>
      <c r="B46">
        <v>5</v>
      </c>
    </row>
    <row r="47" spans="1:2" ht="15.75" customHeight="1">
      <c r="A47">
        <v>2620</v>
      </c>
      <c r="B47">
        <v>21</v>
      </c>
    </row>
    <row r="48" spans="1:2" ht="15.75" customHeight="1">
      <c r="A48">
        <v>2621</v>
      </c>
      <c r="B48">
        <v>8</v>
      </c>
    </row>
    <row r="49" spans="1:2" ht="15.75" customHeight="1">
      <c r="A49">
        <v>2633</v>
      </c>
      <c r="B49">
        <v>12</v>
      </c>
    </row>
    <row r="50" spans="1:2" ht="15.75" customHeight="1">
      <c r="A50">
        <v>2638</v>
      </c>
      <c r="B50">
        <v>4</v>
      </c>
    </row>
    <row r="51" spans="1:2" ht="15.75" customHeight="1">
      <c r="A51">
        <v>2640</v>
      </c>
      <c r="B51">
        <v>13</v>
      </c>
    </row>
    <row r="52" spans="1:2" ht="15.75" customHeight="1">
      <c r="A52">
        <v>2653</v>
      </c>
      <c r="B52">
        <v>7</v>
      </c>
    </row>
    <row r="53" spans="1:2" ht="15.75" customHeight="1">
      <c r="A53">
        <v>2656</v>
      </c>
      <c r="B53">
        <v>7</v>
      </c>
    </row>
    <row r="54" spans="1:2" ht="15.75" customHeight="1">
      <c r="A54">
        <v>2657</v>
      </c>
      <c r="B54">
        <v>6</v>
      </c>
    </row>
    <row r="55" spans="1:2" ht="15.75" customHeight="1">
      <c r="A55">
        <v>2658</v>
      </c>
      <c r="B55">
        <v>7</v>
      </c>
    </row>
    <row r="56" spans="1:2" ht="15.75" customHeight="1">
      <c r="A56">
        <v>2659</v>
      </c>
      <c r="B56">
        <v>2</v>
      </c>
    </row>
    <row r="57" spans="1:2" ht="15.75" customHeight="1">
      <c r="A57">
        <v>2666</v>
      </c>
      <c r="B57">
        <v>5</v>
      </c>
    </row>
    <row r="58" spans="1:2" ht="15.75" customHeight="1">
      <c r="A58">
        <v>2673</v>
      </c>
      <c r="B58">
        <v>2</v>
      </c>
    </row>
    <row r="59" spans="1:2" ht="15.75" customHeight="1">
      <c r="A59">
        <v>2675</v>
      </c>
      <c r="B59">
        <v>12</v>
      </c>
    </row>
    <row r="60" spans="1:2" ht="15.75" customHeight="1">
      <c r="A60">
        <v>2677</v>
      </c>
      <c r="B60">
        <v>3</v>
      </c>
    </row>
    <row r="61" spans="1:2" ht="15.75" customHeight="1">
      <c r="A61">
        <v>2687</v>
      </c>
      <c r="B61">
        <v>5</v>
      </c>
    </row>
    <row r="62" spans="1:2" ht="15.75" customHeight="1">
      <c r="A62">
        <v>2691</v>
      </c>
      <c r="B62">
        <v>12</v>
      </c>
    </row>
    <row r="63" spans="1:2" ht="15.75" customHeight="1">
      <c r="A63">
        <v>2692</v>
      </c>
      <c r="B63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8"/>
  <sheetViews>
    <sheetView workbookViewId="0"/>
  </sheetViews>
  <sheetFormatPr defaultColWidth="14.44140625" defaultRowHeight="15.75" customHeight="1"/>
  <sheetData>
    <row r="1" spans="1:5" ht="15.75" customHeight="1">
      <c r="A1" s="64" t="str">
        <f ca="1">IFERROR(__xludf.DUMMYFUNCTION("IMPORTRANGE(""1JqnQi6QJ1sMs0yP_cd1aV2Z-TPY4lT_HfoTdJdqXBH0"",""SEM1!P6:Q120"")"),"2301")</f>
        <v>2301</v>
      </c>
      <c r="B1">
        <v>2</v>
      </c>
      <c r="D1" t="str">
        <f ca="1">IFERROR(__xludf.DUMMYFUNCTION("IMPORTRANGE(""1xdF50wJNzW7wgi36L8a853Mff8iLj0ZIaZT1EG0Envo"",""sem1!l6:m120"")"),"2301")</f>
        <v>2301</v>
      </c>
      <c r="E1" t="e">
        <v>#REF!</v>
      </c>
    </row>
    <row r="2" spans="1:5" ht="15.75" customHeight="1">
      <c r="A2">
        <v>2303</v>
      </c>
      <c r="B2">
        <v>3</v>
      </c>
      <c r="D2">
        <v>2303</v>
      </c>
      <c r="E2" t="e">
        <v>#REF!</v>
      </c>
    </row>
    <row r="3" spans="1:5" ht="15.75" customHeight="1">
      <c r="A3">
        <v>2304</v>
      </c>
      <c r="B3">
        <v>2</v>
      </c>
      <c r="D3">
        <v>2304</v>
      </c>
      <c r="E3" t="e">
        <v>#REF!</v>
      </c>
    </row>
    <row r="4" spans="1:5" ht="15.75" customHeight="1">
      <c r="A4">
        <v>2305</v>
      </c>
      <c r="B4">
        <v>2</v>
      </c>
      <c r="D4">
        <v>2305</v>
      </c>
      <c r="E4" t="e">
        <v>#REF!</v>
      </c>
    </row>
    <row r="5" spans="1:5" ht="15.75" customHeight="1">
      <c r="A5">
        <v>2314</v>
      </c>
      <c r="B5">
        <v>2</v>
      </c>
      <c r="D5">
        <v>2314</v>
      </c>
      <c r="E5" t="e">
        <v>#REF!</v>
      </c>
    </row>
    <row r="6" spans="1:5" ht="15.75" customHeight="1">
      <c r="A6">
        <v>2316</v>
      </c>
      <c r="B6">
        <v>1</v>
      </c>
      <c r="D6">
        <v>2316</v>
      </c>
      <c r="E6" t="e">
        <v>#REF!</v>
      </c>
    </row>
    <row r="7" spans="1:5" ht="15.75" customHeight="1">
      <c r="A7">
        <v>2319</v>
      </c>
      <c r="B7">
        <v>3</v>
      </c>
      <c r="D7">
        <v>2319</v>
      </c>
      <c r="E7" t="e">
        <v>#REF!</v>
      </c>
    </row>
    <row r="8" spans="1:5" ht="15.75" customHeight="1">
      <c r="A8">
        <v>2321</v>
      </c>
      <c r="B8">
        <v>3</v>
      </c>
      <c r="D8">
        <v>2321</v>
      </c>
      <c r="E8" t="e">
        <v>#REF!</v>
      </c>
    </row>
    <row r="9" spans="1:5" ht="15.75" customHeight="1">
      <c r="A9">
        <v>2323</v>
      </c>
      <c r="B9">
        <v>7</v>
      </c>
      <c r="D9">
        <v>2323</v>
      </c>
      <c r="E9" t="e">
        <v>#REF!</v>
      </c>
    </row>
    <row r="10" spans="1:5" ht="15.75" customHeight="1">
      <c r="A10">
        <v>2325</v>
      </c>
      <c r="B10">
        <v>0</v>
      </c>
      <c r="D10">
        <v>2325</v>
      </c>
      <c r="E10" t="e">
        <v>#REF!</v>
      </c>
    </row>
    <row r="11" spans="1:5" ht="15.75" customHeight="1">
      <c r="A11">
        <v>2330</v>
      </c>
      <c r="B11">
        <v>6</v>
      </c>
      <c r="D11">
        <v>2330</v>
      </c>
      <c r="E11" t="e">
        <v>#REF!</v>
      </c>
    </row>
    <row r="12" spans="1:5" ht="15.75" customHeight="1">
      <c r="A12">
        <v>2335</v>
      </c>
      <c r="B12">
        <v>1</v>
      </c>
      <c r="D12">
        <v>2335</v>
      </c>
      <c r="E12" t="e">
        <v>#REF!</v>
      </c>
    </row>
    <row r="13" spans="1:5" ht="15.75" customHeight="1">
      <c r="A13">
        <v>2339</v>
      </c>
      <c r="B13">
        <v>2</v>
      </c>
      <c r="D13">
        <v>2339</v>
      </c>
      <c r="E13" t="e">
        <v>#REF!</v>
      </c>
    </row>
    <row r="14" spans="1:5" ht="15.75" customHeight="1">
      <c r="A14">
        <v>2340</v>
      </c>
      <c r="B14">
        <v>5</v>
      </c>
      <c r="D14">
        <v>2340</v>
      </c>
      <c r="E14" t="e">
        <v>#REF!</v>
      </c>
    </row>
    <row r="15" spans="1:5" ht="15.75" customHeight="1">
      <c r="A15">
        <v>2342</v>
      </c>
      <c r="B15">
        <v>1</v>
      </c>
      <c r="D15">
        <v>2342</v>
      </c>
      <c r="E15" t="e">
        <v>#REF!</v>
      </c>
    </row>
    <row r="16" spans="1:5" ht="15.75" customHeight="1">
      <c r="A16">
        <v>2344</v>
      </c>
      <c r="B16">
        <v>6</v>
      </c>
      <c r="D16">
        <v>2344</v>
      </c>
      <c r="E16" t="e">
        <v>#REF!</v>
      </c>
    </row>
    <row r="17" spans="1:5" ht="15.75" customHeight="1">
      <c r="A17">
        <v>2345</v>
      </c>
      <c r="B17">
        <v>3</v>
      </c>
      <c r="D17">
        <v>2345</v>
      </c>
      <c r="E17" t="e">
        <v>#REF!</v>
      </c>
    </row>
    <row r="18" spans="1:5" ht="15.75" customHeight="1">
      <c r="A18">
        <v>2346</v>
      </c>
      <c r="B18">
        <v>0</v>
      </c>
      <c r="D18">
        <v>2346</v>
      </c>
      <c r="E18" t="e">
        <v>#REF!</v>
      </c>
    </row>
    <row r="19" spans="1:5" ht="15.75" customHeight="1">
      <c r="A19">
        <v>2347</v>
      </c>
      <c r="B19">
        <v>6</v>
      </c>
      <c r="D19">
        <v>2347</v>
      </c>
      <c r="E19" t="e">
        <v>#REF!</v>
      </c>
    </row>
    <row r="20" spans="1:5" ht="15.75" customHeight="1">
      <c r="A20">
        <v>2348</v>
      </c>
      <c r="B20">
        <v>1</v>
      </c>
      <c r="D20">
        <v>2348</v>
      </c>
      <c r="E20" t="e">
        <v>#REF!</v>
      </c>
    </row>
    <row r="21" spans="1:5" ht="15.75" customHeight="1">
      <c r="A21">
        <v>2355</v>
      </c>
      <c r="B21">
        <v>2</v>
      </c>
      <c r="D21">
        <v>2355</v>
      </c>
      <c r="E21" t="e">
        <v>#REF!</v>
      </c>
    </row>
    <row r="22" spans="1:5" ht="15.75" customHeight="1">
      <c r="A22">
        <v>2357</v>
      </c>
      <c r="B22">
        <v>7</v>
      </c>
      <c r="D22">
        <v>2357</v>
      </c>
      <c r="E22" t="e">
        <v>#REF!</v>
      </c>
    </row>
    <row r="23" spans="1:5" ht="15.75" customHeight="1">
      <c r="A23">
        <v>2358</v>
      </c>
      <c r="B23">
        <v>2</v>
      </c>
      <c r="D23">
        <v>2358</v>
      </c>
      <c r="E23" t="e">
        <v>#REF!</v>
      </c>
    </row>
    <row r="24" spans="1:5" ht="15.75" customHeight="1">
      <c r="A24">
        <v>2360</v>
      </c>
      <c r="B24">
        <v>0</v>
      </c>
      <c r="D24">
        <v>2360</v>
      </c>
      <c r="E24" t="e">
        <v>#REF!</v>
      </c>
    </row>
    <row r="25" spans="1:5" ht="15.75" customHeight="1">
      <c r="A25">
        <v>2364</v>
      </c>
      <c r="B25">
        <v>2</v>
      </c>
      <c r="D25">
        <v>2364</v>
      </c>
      <c r="E25" t="e">
        <v>#REF!</v>
      </c>
    </row>
    <row r="26" spans="1:5" ht="15.75" customHeight="1">
      <c r="A26">
        <v>2366</v>
      </c>
      <c r="B26">
        <v>0</v>
      </c>
      <c r="D26">
        <v>2366</v>
      </c>
      <c r="E26" t="e">
        <v>#REF!</v>
      </c>
    </row>
    <row r="27" spans="1:5" ht="15.75" customHeight="1">
      <c r="A27">
        <v>2370</v>
      </c>
      <c r="B27">
        <v>1</v>
      </c>
      <c r="D27">
        <v>2370</v>
      </c>
      <c r="E27" t="e">
        <v>#REF!</v>
      </c>
    </row>
    <row r="28" spans="1:5" ht="15.75" customHeight="1">
      <c r="A28">
        <v>2371</v>
      </c>
      <c r="B28">
        <v>7</v>
      </c>
      <c r="D28">
        <v>2371</v>
      </c>
      <c r="E28" t="e">
        <v>#REF!</v>
      </c>
    </row>
    <row r="29" spans="1:5" ht="15.75" customHeight="1">
      <c r="A29">
        <v>2373</v>
      </c>
      <c r="B29">
        <v>3</v>
      </c>
      <c r="D29">
        <v>2373</v>
      </c>
      <c r="E29" t="e">
        <v>#REF!</v>
      </c>
    </row>
    <row r="30" spans="1:5" ht="15.75" customHeight="1">
      <c r="A30">
        <v>2375</v>
      </c>
      <c r="B30">
        <v>5</v>
      </c>
      <c r="D30">
        <v>2375</v>
      </c>
      <c r="E30" t="e">
        <v>#REF!</v>
      </c>
    </row>
    <row r="31" spans="1:5" ht="15.75" customHeight="1">
      <c r="A31">
        <v>2377</v>
      </c>
      <c r="B31">
        <v>4</v>
      </c>
      <c r="D31">
        <v>2377</v>
      </c>
      <c r="E31" t="e">
        <v>#REF!</v>
      </c>
    </row>
    <row r="32" spans="1:5" ht="15.75" customHeight="1">
      <c r="A32">
        <v>2378</v>
      </c>
      <c r="B32">
        <v>6</v>
      </c>
      <c r="D32">
        <v>2378</v>
      </c>
      <c r="E32" t="e">
        <v>#REF!</v>
      </c>
    </row>
    <row r="33" spans="1:5" ht="15.75" customHeight="1">
      <c r="A33">
        <v>2380</v>
      </c>
      <c r="B33">
        <v>1</v>
      </c>
      <c r="D33">
        <v>2380</v>
      </c>
      <c r="E33" t="e">
        <v>#REF!</v>
      </c>
    </row>
    <row r="34" spans="1:5" ht="15.75" customHeight="1">
      <c r="A34">
        <v>2381</v>
      </c>
      <c r="B34">
        <v>3</v>
      </c>
      <c r="D34">
        <v>2381</v>
      </c>
      <c r="E34" t="e">
        <v>#REF!</v>
      </c>
    </row>
    <row r="35" spans="1:5" ht="15.75" customHeight="1">
      <c r="A35">
        <v>2386</v>
      </c>
      <c r="B35">
        <v>2</v>
      </c>
      <c r="D35">
        <v>2386</v>
      </c>
      <c r="E35" t="e">
        <v>#REF!</v>
      </c>
    </row>
    <row r="36" spans="1:5" ht="15.75" customHeight="1">
      <c r="A36">
        <v>2387</v>
      </c>
      <c r="B36">
        <v>2</v>
      </c>
      <c r="D36">
        <v>2387</v>
      </c>
      <c r="E36" t="e">
        <v>#REF!</v>
      </c>
    </row>
    <row r="37" spans="1:5" ht="15.75" customHeight="1">
      <c r="A37">
        <v>2388</v>
      </c>
      <c r="B37">
        <v>3</v>
      </c>
      <c r="D37">
        <v>2388</v>
      </c>
      <c r="E37" t="e">
        <v>#REF!</v>
      </c>
    </row>
    <row r="38" spans="1:5" ht="15.75" customHeight="1">
      <c r="A38">
        <v>2394</v>
      </c>
      <c r="B38">
        <v>2</v>
      </c>
      <c r="D38">
        <v>2394</v>
      </c>
      <c r="E38" t="e">
        <v>#REF!</v>
      </c>
    </row>
    <row r="39" spans="1:5" ht="15.75" customHeight="1">
      <c r="A39">
        <v>2451</v>
      </c>
      <c r="B39">
        <v>7</v>
      </c>
      <c r="D39">
        <v>2451</v>
      </c>
      <c r="E39" t="e">
        <v>#REF!</v>
      </c>
    </row>
    <row r="40" spans="1:5" ht="15.75" customHeight="1">
      <c r="A40">
        <v>2452</v>
      </c>
      <c r="B40">
        <v>6</v>
      </c>
      <c r="D40">
        <v>2452</v>
      </c>
      <c r="E40" t="e">
        <v>#REF!</v>
      </c>
    </row>
    <row r="41" spans="1:5" ht="15.75" customHeight="1">
      <c r="A41">
        <v>2453</v>
      </c>
      <c r="B41">
        <v>0</v>
      </c>
      <c r="D41">
        <v>2453</v>
      </c>
      <c r="E41" t="e">
        <v>#REF!</v>
      </c>
    </row>
    <row r="42" spans="1:5" ht="15.75" customHeight="1">
      <c r="A42">
        <v>2456</v>
      </c>
      <c r="B42">
        <v>5</v>
      </c>
      <c r="D42">
        <v>2456</v>
      </c>
      <c r="E42" t="e">
        <v>#REF!</v>
      </c>
    </row>
    <row r="43" spans="1:5" ht="15.75" customHeight="1">
      <c r="A43">
        <v>2463</v>
      </c>
      <c r="B43">
        <v>4</v>
      </c>
      <c r="D43">
        <v>2463</v>
      </c>
      <c r="E43" t="e">
        <v>#REF!</v>
      </c>
    </row>
    <row r="44" spans="1:5" ht="15.75" customHeight="1">
      <c r="A44">
        <v>2464</v>
      </c>
      <c r="B44">
        <v>1</v>
      </c>
      <c r="D44">
        <v>2464</v>
      </c>
      <c r="E44" t="e">
        <v>#REF!</v>
      </c>
    </row>
    <row r="45" spans="1:5" ht="15.75" customHeight="1">
      <c r="A45">
        <v>2468</v>
      </c>
      <c r="B45">
        <v>8</v>
      </c>
      <c r="D45">
        <v>2468</v>
      </c>
      <c r="E45" t="e">
        <v>#REF!</v>
      </c>
    </row>
    <row r="46" spans="1:5" ht="15.75" customHeight="1">
      <c r="A46">
        <v>2469</v>
      </c>
      <c r="B46">
        <v>3</v>
      </c>
      <c r="D46">
        <v>2469</v>
      </c>
      <c r="E46" t="e">
        <v>#REF!</v>
      </c>
    </row>
    <row r="47" spans="1:5" ht="15.75" customHeight="1">
      <c r="A47">
        <v>2473</v>
      </c>
      <c r="B47">
        <v>2</v>
      </c>
      <c r="D47">
        <v>2473</v>
      </c>
      <c r="E47" t="e">
        <v>#REF!</v>
      </c>
    </row>
    <row r="48" spans="1:5" ht="15.75" customHeight="1">
      <c r="A48">
        <v>2478</v>
      </c>
      <c r="B48">
        <v>4</v>
      </c>
      <c r="D48">
        <v>2478</v>
      </c>
      <c r="E48" t="e">
        <v>#REF!</v>
      </c>
    </row>
    <row r="49" spans="1:5" ht="15.75" customHeight="1">
      <c r="A49">
        <v>2481</v>
      </c>
      <c r="B49">
        <v>0</v>
      </c>
      <c r="D49">
        <v>2481</v>
      </c>
      <c r="E49" t="e">
        <v>#REF!</v>
      </c>
    </row>
    <row r="50" spans="1:5" ht="15.75" customHeight="1">
      <c r="A50">
        <v>2482</v>
      </c>
      <c r="B50">
        <v>3</v>
      </c>
      <c r="D50">
        <v>2482</v>
      </c>
      <c r="E50" t="e">
        <v>#REF!</v>
      </c>
    </row>
    <row r="51" spans="1:5" ht="15.75" customHeight="1">
      <c r="A51">
        <v>2483</v>
      </c>
      <c r="B51">
        <v>3</v>
      </c>
      <c r="D51">
        <v>2483</v>
      </c>
      <c r="E51" t="e">
        <v>#REF!</v>
      </c>
    </row>
    <row r="52" spans="1:5" ht="15.75" customHeight="1">
      <c r="A52">
        <v>2487</v>
      </c>
      <c r="B52">
        <v>3</v>
      </c>
      <c r="D52">
        <v>2487</v>
      </c>
      <c r="E52" t="e">
        <v>#REF!</v>
      </c>
    </row>
    <row r="53" spans="1:5" ht="15.75" customHeight="1">
      <c r="A53">
        <v>2491</v>
      </c>
      <c r="B53">
        <v>4</v>
      </c>
      <c r="D53">
        <v>2491</v>
      </c>
      <c r="E53" t="e">
        <v>#REF!</v>
      </c>
    </row>
    <row r="54" spans="1:5" ht="15.75" customHeight="1">
      <c r="A54">
        <v>2492</v>
      </c>
      <c r="B54">
        <v>5</v>
      </c>
      <c r="D54">
        <v>2492</v>
      </c>
      <c r="E54" t="e">
        <v>#REF!</v>
      </c>
    </row>
    <row r="55" spans="1:5" ht="15.75" customHeight="1">
      <c r="A55">
        <v>2499</v>
      </c>
      <c r="B55">
        <v>3</v>
      </c>
      <c r="D55">
        <v>2499</v>
      </c>
      <c r="E55" t="e">
        <v>#REF!</v>
      </c>
    </row>
    <row r="56" spans="1:5" ht="15.75" customHeight="1">
      <c r="A56">
        <v>2501</v>
      </c>
      <c r="B56">
        <v>2</v>
      </c>
      <c r="D56">
        <v>2501</v>
      </c>
      <c r="E56" t="e">
        <v>#REF!</v>
      </c>
    </row>
    <row r="57" spans="1:5" ht="15.75" customHeight="1">
      <c r="A57">
        <v>2509</v>
      </c>
      <c r="B57">
        <v>3</v>
      </c>
      <c r="D57">
        <v>2509</v>
      </c>
      <c r="E57" t="e">
        <v>#REF!</v>
      </c>
    </row>
    <row r="58" spans="1:5" ht="15.75" customHeight="1">
      <c r="A58">
        <v>2511</v>
      </c>
      <c r="B58">
        <v>7</v>
      </c>
      <c r="D58">
        <v>2511</v>
      </c>
      <c r="E58" t="e">
        <v>#REF!</v>
      </c>
    </row>
    <row r="59" spans="1:5" ht="15.75" customHeight="1">
      <c r="A59">
        <v>2515</v>
      </c>
      <c r="B59">
        <v>7</v>
      </c>
      <c r="D59">
        <v>2515</v>
      </c>
      <c r="E59" t="e">
        <v>#REF!</v>
      </c>
    </row>
    <row r="60" spans="1:5" ht="15.75" customHeight="1">
      <c r="A60">
        <v>2524</v>
      </c>
      <c r="B60">
        <v>2</v>
      </c>
      <c r="D60">
        <v>2524</v>
      </c>
      <c r="E60" t="e">
        <v>#REF!</v>
      </c>
    </row>
    <row r="61" spans="1:5" ht="15.75" customHeight="1">
      <c r="A61">
        <v>2525</v>
      </c>
      <c r="B61">
        <v>1</v>
      </c>
      <c r="D61">
        <v>2525</v>
      </c>
      <c r="E61" t="e">
        <v>#REF!</v>
      </c>
    </row>
    <row r="62" spans="1:5" ht="15.75" customHeight="1">
      <c r="A62">
        <v>2531</v>
      </c>
      <c r="B62">
        <v>1</v>
      </c>
      <c r="D62">
        <v>2531</v>
      </c>
      <c r="E62" t="e">
        <v>#REF!</v>
      </c>
    </row>
    <row r="63" spans="1:5" ht="15.75" customHeight="1">
      <c r="A63">
        <v>2535</v>
      </c>
      <c r="B63">
        <v>6</v>
      </c>
      <c r="D63">
        <v>2535</v>
      </c>
      <c r="E63" t="e">
        <v>#REF!</v>
      </c>
    </row>
    <row r="64" spans="1:5" ht="15.75" customHeight="1">
      <c r="A64">
        <v>2536</v>
      </c>
      <c r="B64">
        <v>2</v>
      </c>
      <c r="D64">
        <v>2536</v>
      </c>
      <c r="E64" t="e">
        <v>#REF!</v>
      </c>
    </row>
    <row r="65" spans="1:5" ht="15.75" customHeight="1">
      <c r="A65">
        <v>2542</v>
      </c>
      <c r="B65">
        <v>8</v>
      </c>
      <c r="D65">
        <v>2542</v>
      </c>
      <c r="E65" t="e">
        <v>#REF!</v>
      </c>
    </row>
    <row r="66" spans="1:5" ht="15.75" customHeight="1">
      <c r="A66">
        <v>2544</v>
      </c>
      <c r="B66">
        <v>3</v>
      </c>
      <c r="D66">
        <v>2544</v>
      </c>
      <c r="E66" t="e">
        <v>#REF!</v>
      </c>
    </row>
    <row r="67" spans="1:5" ht="15.75" customHeight="1">
      <c r="A67">
        <v>2545</v>
      </c>
      <c r="B67">
        <v>8</v>
      </c>
      <c r="D67">
        <v>2545</v>
      </c>
      <c r="E67" t="e">
        <v>#REF!</v>
      </c>
    </row>
    <row r="68" spans="1:5" ht="15.75" customHeight="1">
      <c r="A68">
        <v>2602</v>
      </c>
      <c r="B68">
        <v>3</v>
      </c>
      <c r="D68">
        <v>2602</v>
      </c>
      <c r="E68" t="e">
        <v>#REF!</v>
      </c>
    </row>
    <row r="69" spans="1:5" ht="15.75" customHeight="1">
      <c r="A69">
        <v>2603</v>
      </c>
      <c r="B69">
        <v>6</v>
      </c>
      <c r="D69">
        <v>2603</v>
      </c>
      <c r="E69" t="e">
        <v>#REF!</v>
      </c>
    </row>
    <row r="70" spans="1:5" ht="15.75" customHeight="1">
      <c r="A70">
        <v>2605</v>
      </c>
      <c r="B70">
        <v>4</v>
      </c>
      <c r="D70">
        <v>2605</v>
      </c>
      <c r="E70" t="e">
        <v>#REF!</v>
      </c>
    </row>
    <row r="71" spans="1:5" ht="15.75" customHeight="1">
      <c r="A71">
        <v>2606</v>
      </c>
      <c r="B71">
        <v>3</v>
      </c>
      <c r="D71">
        <v>2606</v>
      </c>
      <c r="E71" t="e">
        <v>#REF!</v>
      </c>
    </row>
    <row r="72" spans="1:5" ht="15.75" customHeight="1">
      <c r="A72">
        <v>2607</v>
      </c>
      <c r="B72">
        <v>2</v>
      </c>
      <c r="D72">
        <v>2607</v>
      </c>
      <c r="E72" t="e">
        <v>#REF!</v>
      </c>
    </row>
    <row r="73" spans="1:5" ht="15.75" customHeight="1">
      <c r="A73">
        <v>2608</v>
      </c>
      <c r="B73">
        <v>2</v>
      </c>
      <c r="D73">
        <v>2608</v>
      </c>
      <c r="E73" t="e">
        <v>#REF!</v>
      </c>
    </row>
    <row r="74" spans="1:5" ht="15.75" customHeight="1">
      <c r="A74">
        <v>2609</v>
      </c>
      <c r="B74">
        <v>1</v>
      </c>
      <c r="D74">
        <v>2609</v>
      </c>
      <c r="E74" t="e">
        <v>#REF!</v>
      </c>
    </row>
    <row r="75" spans="1:5" ht="15.75" customHeight="1">
      <c r="A75">
        <v>2613</v>
      </c>
      <c r="B75">
        <v>3</v>
      </c>
      <c r="D75">
        <v>2613</v>
      </c>
      <c r="E75" t="e">
        <v>#REF!</v>
      </c>
    </row>
    <row r="76" spans="1:5" ht="15.75" customHeight="1">
      <c r="A76">
        <v>2614</v>
      </c>
      <c r="B76">
        <v>2</v>
      </c>
      <c r="D76">
        <v>2614</v>
      </c>
      <c r="E76" t="e">
        <v>#REF!</v>
      </c>
    </row>
    <row r="77" spans="1:5" ht="15.75" customHeight="1">
      <c r="A77">
        <v>2617</v>
      </c>
      <c r="B77">
        <v>3</v>
      </c>
      <c r="D77">
        <v>2617</v>
      </c>
      <c r="E77" t="e">
        <v>#REF!</v>
      </c>
    </row>
    <row r="78" spans="1:5" ht="15.75" customHeight="1">
      <c r="A78">
        <v>2618</v>
      </c>
      <c r="B78">
        <v>2</v>
      </c>
      <c r="D78">
        <v>2618</v>
      </c>
      <c r="E78" t="e">
        <v>#REF!</v>
      </c>
    </row>
    <row r="79" spans="1:5" ht="15.75" customHeight="1">
      <c r="A79">
        <v>2627</v>
      </c>
      <c r="B79">
        <v>3</v>
      </c>
      <c r="D79">
        <v>2627</v>
      </c>
      <c r="E79" t="e">
        <v>#REF!</v>
      </c>
    </row>
    <row r="80" spans="1:5" ht="15.75" customHeight="1">
      <c r="A80">
        <v>2647</v>
      </c>
      <c r="B80">
        <v>1</v>
      </c>
      <c r="D80">
        <v>2647</v>
      </c>
      <c r="E80" t="e">
        <v>#REF!</v>
      </c>
    </row>
    <row r="81" spans="1:5" ht="15.75" customHeight="1">
      <c r="A81">
        <v>2652</v>
      </c>
      <c r="B81">
        <v>7</v>
      </c>
      <c r="D81">
        <v>2652</v>
      </c>
      <c r="E81" t="e">
        <v>#REF!</v>
      </c>
    </row>
    <row r="82" spans="1:5" ht="15.75" customHeight="1">
      <c r="A82">
        <v>2653</v>
      </c>
      <c r="B82">
        <v>1</v>
      </c>
      <c r="D82">
        <v>2653</v>
      </c>
      <c r="E82" t="e">
        <v>#REF!</v>
      </c>
    </row>
    <row r="83" spans="1:5" ht="15.75" customHeight="1">
      <c r="A83">
        <v>2655</v>
      </c>
      <c r="B83">
        <v>5</v>
      </c>
      <c r="D83">
        <v>2655</v>
      </c>
      <c r="E83" t="e">
        <v>#REF!</v>
      </c>
    </row>
    <row r="84" spans="1:5" ht="15.75" customHeight="1">
      <c r="A84">
        <v>2657</v>
      </c>
      <c r="B84">
        <v>3</v>
      </c>
      <c r="D84">
        <v>2657</v>
      </c>
      <c r="E84" t="e">
        <v>#REF!</v>
      </c>
    </row>
    <row r="85" spans="1:5" ht="15.75" customHeight="1">
      <c r="A85">
        <v>2658</v>
      </c>
      <c r="B85">
        <v>1</v>
      </c>
      <c r="D85">
        <v>2658</v>
      </c>
      <c r="E85" t="e">
        <v>#REF!</v>
      </c>
    </row>
    <row r="86" spans="1:5" ht="15.75" customHeight="1">
      <c r="A86">
        <v>2659</v>
      </c>
      <c r="B86">
        <v>1</v>
      </c>
      <c r="D86">
        <v>2659</v>
      </c>
      <c r="E86" t="e">
        <v>#REF!</v>
      </c>
    </row>
    <row r="87" spans="1:5" ht="15.75" customHeight="1">
      <c r="A87">
        <v>2660</v>
      </c>
      <c r="B87">
        <v>2</v>
      </c>
      <c r="D87">
        <v>2660</v>
      </c>
      <c r="E87" t="e">
        <v>#REF!</v>
      </c>
    </row>
    <row r="88" spans="1:5" ht="15.75" customHeight="1">
      <c r="A88">
        <v>2663</v>
      </c>
      <c r="B88">
        <v>8</v>
      </c>
      <c r="D88">
        <v>2663</v>
      </c>
      <c r="E88" t="e">
        <v>#REF!</v>
      </c>
    </row>
    <row r="89" spans="1:5" ht="15.75" customHeight="1">
      <c r="A89">
        <v>2671</v>
      </c>
      <c r="B89">
        <v>6</v>
      </c>
      <c r="D89">
        <v>2671</v>
      </c>
      <c r="E89" t="e">
        <v>#REF!</v>
      </c>
    </row>
    <row r="90" spans="1:5" ht="15.75" customHeight="1">
      <c r="A90">
        <v>2674</v>
      </c>
      <c r="B90">
        <v>4</v>
      </c>
      <c r="D90">
        <v>2674</v>
      </c>
      <c r="E90" t="e">
        <v>#REF!</v>
      </c>
    </row>
    <row r="91" spans="1:5" ht="15.75" customHeight="1">
      <c r="A91">
        <v>2675</v>
      </c>
      <c r="B91">
        <v>4</v>
      </c>
      <c r="D91">
        <v>2675</v>
      </c>
      <c r="E91" t="e">
        <v>#REF!</v>
      </c>
    </row>
    <row r="92" spans="1:5" ht="15.75" customHeight="1">
      <c r="A92">
        <v>2679</v>
      </c>
      <c r="B92">
        <v>1</v>
      </c>
      <c r="D92">
        <v>2679</v>
      </c>
      <c r="E92" t="e">
        <v>#REF!</v>
      </c>
    </row>
    <row r="93" spans="1:5" ht="15.75" customHeight="1">
      <c r="A93">
        <v>2682</v>
      </c>
      <c r="B93">
        <v>3</v>
      </c>
      <c r="D93">
        <v>2682</v>
      </c>
      <c r="E93" t="e">
        <v>#REF!</v>
      </c>
    </row>
    <row r="94" spans="1:5" ht="15.75" customHeight="1">
      <c r="A94">
        <v>2684</v>
      </c>
      <c r="B94">
        <v>3</v>
      </c>
      <c r="D94">
        <v>2684</v>
      </c>
      <c r="E94" t="e">
        <v>#REF!</v>
      </c>
    </row>
    <row r="95" spans="1:5" ht="15.75" customHeight="1">
      <c r="A95">
        <v>2687</v>
      </c>
      <c r="B95">
        <v>2</v>
      </c>
      <c r="D95">
        <v>2687</v>
      </c>
      <c r="E95" t="e">
        <v>#REF!</v>
      </c>
    </row>
    <row r="96" spans="1:5" ht="15.75" customHeight="1">
      <c r="A96">
        <v>2688</v>
      </c>
      <c r="B96">
        <v>4</v>
      </c>
      <c r="D96">
        <v>2688</v>
      </c>
      <c r="E96" t="e">
        <v>#REF!</v>
      </c>
    </row>
    <row r="97" spans="1:5" ht="15.75" customHeight="1">
      <c r="A97">
        <v>2691</v>
      </c>
      <c r="B97">
        <v>4</v>
      </c>
      <c r="D97">
        <v>2691</v>
      </c>
      <c r="E97" t="e">
        <v>#REF!</v>
      </c>
    </row>
    <row r="98" spans="1:5" ht="15.75" customHeight="1">
      <c r="A98">
        <v>2692</v>
      </c>
      <c r="B98">
        <v>4</v>
      </c>
      <c r="D98">
        <v>2692</v>
      </c>
      <c r="E98" t="e"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73"/>
  <sheetViews>
    <sheetView workbookViewId="0"/>
  </sheetViews>
  <sheetFormatPr defaultColWidth="14.44140625" defaultRowHeight="15.75" customHeight="1"/>
  <sheetData>
    <row r="1" spans="1:2" ht="15.75" customHeight="1">
      <c r="A1" s="63" t="str">
        <f ca="1">IFERROR(__xludf.DUMMYFUNCTION("ImportRange(""1EbKYrq1AajoMI961b4LHs2p6SoDlHL2HBDJ0zl8ELMk"",""SEM1!P6:Q100"")"),"2603")</f>
        <v>2603</v>
      </c>
      <c r="B1">
        <v>14</v>
      </c>
    </row>
    <row r="2" spans="1:2" ht="15.75" customHeight="1">
      <c r="A2">
        <v>2604</v>
      </c>
      <c r="B2">
        <v>11</v>
      </c>
    </row>
    <row r="3" spans="1:2" ht="15.75" customHeight="1">
      <c r="A3">
        <v>2605</v>
      </c>
      <c r="B3">
        <v>17</v>
      </c>
    </row>
    <row r="4" spans="1:2" ht="15.75" customHeight="1">
      <c r="A4">
        <v>2606</v>
      </c>
      <c r="B4">
        <v>10</v>
      </c>
    </row>
    <row r="5" spans="1:2" ht="15.75" customHeight="1">
      <c r="A5">
        <v>2607</v>
      </c>
      <c r="B5">
        <v>4</v>
      </c>
    </row>
    <row r="6" spans="1:2" ht="15.75" customHeight="1">
      <c r="A6">
        <v>2608</v>
      </c>
      <c r="B6">
        <v>5</v>
      </c>
    </row>
    <row r="7" spans="1:2" ht="15.75" customHeight="1">
      <c r="A7">
        <v>2609</v>
      </c>
      <c r="B7">
        <v>4</v>
      </c>
    </row>
    <row r="8" spans="1:2" ht="15.75" customHeight="1">
      <c r="A8">
        <v>2610</v>
      </c>
      <c r="B8">
        <v>18</v>
      </c>
    </row>
    <row r="9" spans="1:2" ht="15.75" customHeight="1">
      <c r="A9">
        <v>2611</v>
      </c>
      <c r="B9">
        <v>25</v>
      </c>
    </row>
    <row r="10" spans="1:2" ht="15.75" customHeight="1">
      <c r="A10">
        <v>2612</v>
      </c>
      <c r="B10">
        <v>5</v>
      </c>
    </row>
    <row r="11" spans="1:2" ht="15.75" customHeight="1">
      <c r="A11">
        <v>2614</v>
      </c>
      <c r="B11">
        <v>11</v>
      </c>
    </row>
    <row r="12" spans="1:2" ht="15.75" customHeight="1">
      <c r="A12">
        <v>2615</v>
      </c>
      <c r="B12">
        <v>15</v>
      </c>
    </row>
    <row r="13" spans="1:2" ht="15.75" customHeight="1">
      <c r="A13">
        <v>2617</v>
      </c>
      <c r="B13">
        <v>13</v>
      </c>
    </row>
    <row r="14" spans="1:2" ht="15.75" customHeight="1">
      <c r="A14">
        <v>2618</v>
      </c>
      <c r="B14">
        <v>4</v>
      </c>
    </row>
    <row r="15" spans="1:2" ht="15.75" customHeight="1">
      <c r="A15">
        <v>2619</v>
      </c>
      <c r="B15">
        <v>5</v>
      </c>
    </row>
    <row r="16" spans="1:2" ht="15.75" customHeight="1">
      <c r="A16">
        <v>2622</v>
      </c>
      <c r="B16">
        <v>12</v>
      </c>
    </row>
    <row r="17" spans="1:2" ht="15.75" customHeight="1">
      <c r="A17">
        <v>2623</v>
      </c>
      <c r="B17">
        <v>10</v>
      </c>
    </row>
    <row r="18" spans="1:2" ht="15.75" customHeight="1">
      <c r="A18">
        <v>2624</v>
      </c>
      <c r="B18">
        <v>11</v>
      </c>
    </row>
    <row r="19" spans="1:2" ht="15.75" customHeight="1">
      <c r="A19">
        <v>2625</v>
      </c>
      <c r="B19">
        <v>24</v>
      </c>
    </row>
    <row r="20" spans="1:2" ht="15.75" customHeight="1">
      <c r="A20">
        <v>2626</v>
      </c>
      <c r="B20">
        <v>11</v>
      </c>
    </row>
    <row r="21" spans="1:2" ht="15.75" customHeight="1">
      <c r="A21">
        <v>2627</v>
      </c>
      <c r="B21">
        <v>11</v>
      </c>
    </row>
    <row r="22" spans="1:2" ht="15.75" customHeight="1">
      <c r="A22">
        <v>2628</v>
      </c>
      <c r="B22">
        <v>10</v>
      </c>
    </row>
    <row r="23" spans="1:2" ht="15.75" customHeight="1">
      <c r="A23">
        <v>2629</v>
      </c>
      <c r="B23">
        <v>11</v>
      </c>
    </row>
    <row r="24" spans="1:2" ht="15.75" customHeight="1">
      <c r="A24">
        <v>2630</v>
      </c>
      <c r="B24">
        <v>18</v>
      </c>
    </row>
    <row r="25" spans="1:2" ht="15.75" customHeight="1">
      <c r="A25">
        <v>2631</v>
      </c>
      <c r="B25">
        <v>15</v>
      </c>
    </row>
    <row r="26" spans="1:2" ht="15.75" customHeight="1">
      <c r="A26">
        <v>2632</v>
      </c>
      <c r="B26">
        <v>22</v>
      </c>
    </row>
    <row r="27" spans="1:2" ht="15.75" customHeight="1">
      <c r="A27">
        <v>2634</v>
      </c>
      <c r="B27">
        <v>18</v>
      </c>
    </row>
    <row r="28" spans="1:2" ht="15.75" customHeight="1">
      <c r="A28">
        <v>2635</v>
      </c>
      <c r="B28">
        <v>14</v>
      </c>
    </row>
    <row r="29" spans="1:2" ht="15.75" customHeight="1">
      <c r="A29">
        <v>2636</v>
      </c>
      <c r="B29">
        <v>6</v>
      </c>
    </row>
    <row r="30" spans="1:2" ht="15.75" customHeight="1">
      <c r="A30">
        <v>2637</v>
      </c>
      <c r="B30">
        <v>14</v>
      </c>
    </row>
    <row r="31" spans="1:2" ht="15.75" customHeight="1">
      <c r="A31">
        <v>2639</v>
      </c>
      <c r="B31">
        <v>8</v>
      </c>
    </row>
    <row r="32" spans="1:2" ht="15.75" customHeight="1">
      <c r="A32">
        <v>2641</v>
      </c>
      <c r="B32">
        <v>11</v>
      </c>
    </row>
    <row r="33" spans="1:2" ht="15.75" customHeight="1">
      <c r="A33">
        <v>2642</v>
      </c>
      <c r="B33">
        <v>10</v>
      </c>
    </row>
    <row r="34" spans="1:2" ht="15.75" customHeight="1">
      <c r="A34">
        <v>2643</v>
      </c>
      <c r="B34">
        <v>18</v>
      </c>
    </row>
    <row r="35" spans="1:2" ht="15.75" customHeight="1">
      <c r="A35">
        <v>2644</v>
      </c>
      <c r="B35">
        <v>19</v>
      </c>
    </row>
    <row r="36" spans="1:2" ht="15.75" customHeight="1">
      <c r="A36">
        <v>2645</v>
      </c>
      <c r="B36">
        <v>16</v>
      </c>
    </row>
    <row r="37" spans="1:2" ht="15.75" customHeight="1">
      <c r="A37">
        <v>2646</v>
      </c>
      <c r="B37">
        <v>18</v>
      </c>
    </row>
    <row r="38" spans="1:2" ht="15.75" customHeight="1">
      <c r="A38">
        <v>2647</v>
      </c>
      <c r="B38">
        <v>2</v>
      </c>
    </row>
    <row r="39" spans="1:2" ht="15.75" customHeight="1">
      <c r="A39">
        <v>2648</v>
      </c>
      <c r="B39">
        <v>22</v>
      </c>
    </row>
    <row r="40" spans="1:2" ht="15.75" customHeight="1">
      <c r="A40">
        <v>2649</v>
      </c>
      <c r="B40">
        <v>14</v>
      </c>
    </row>
    <row r="41" spans="1:2" ht="15.75" customHeight="1">
      <c r="A41">
        <v>2650</v>
      </c>
      <c r="B41">
        <v>20</v>
      </c>
    </row>
    <row r="42" spans="1:2" ht="15.75" customHeight="1">
      <c r="A42">
        <v>2651</v>
      </c>
      <c r="B42">
        <v>18</v>
      </c>
    </row>
    <row r="43" spans="1:2" ht="15.75" customHeight="1">
      <c r="A43">
        <v>2652</v>
      </c>
      <c r="B43">
        <v>18</v>
      </c>
    </row>
    <row r="44" spans="1:2" ht="15.75" customHeight="1">
      <c r="A44">
        <v>2654</v>
      </c>
      <c r="B44">
        <v>6</v>
      </c>
    </row>
    <row r="45" spans="1:2" ht="15.75" customHeight="1">
      <c r="A45">
        <v>2655</v>
      </c>
      <c r="B45">
        <v>20</v>
      </c>
    </row>
    <row r="46" spans="1:2" ht="15.75" customHeight="1">
      <c r="A46">
        <v>2660</v>
      </c>
      <c r="B46">
        <v>13</v>
      </c>
    </row>
    <row r="47" spans="1:2" ht="15.75" customHeight="1">
      <c r="A47">
        <v>2661</v>
      </c>
      <c r="B47">
        <v>24</v>
      </c>
    </row>
    <row r="48" spans="1:2" ht="15.75" customHeight="1">
      <c r="A48">
        <v>2662</v>
      </c>
      <c r="B48">
        <v>14</v>
      </c>
    </row>
    <row r="49" spans="1:2" ht="15.75" customHeight="1">
      <c r="A49">
        <v>2663</v>
      </c>
      <c r="B49">
        <v>22</v>
      </c>
    </row>
    <row r="50" spans="1:2" ht="15.75" customHeight="1">
      <c r="A50">
        <v>2664</v>
      </c>
      <c r="B50">
        <v>16</v>
      </c>
    </row>
    <row r="51" spans="1:2" ht="15.75" customHeight="1">
      <c r="A51">
        <v>2665</v>
      </c>
      <c r="B51">
        <v>17</v>
      </c>
    </row>
    <row r="52" spans="1:2" ht="15.75" customHeight="1">
      <c r="A52">
        <v>2667</v>
      </c>
      <c r="B52">
        <v>16</v>
      </c>
    </row>
    <row r="53" spans="1:2" ht="15.75" customHeight="1">
      <c r="A53">
        <v>2668</v>
      </c>
      <c r="B53">
        <v>17</v>
      </c>
    </row>
    <row r="54" spans="1:2" ht="15.75" customHeight="1">
      <c r="A54">
        <v>2669</v>
      </c>
      <c r="B54">
        <v>13</v>
      </c>
    </row>
    <row r="55" spans="1:2" ht="15.75" customHeight="1">
      <c r="A55">
        <v>2670</v>
      </c>
      <c r="B55">
        <v>6</v>
      </c>
    </row>
    <row r="56" spans="1:2" ht="15.75" customHeight="1">
      <c r="A56">
        <v>2671</v>
      </c>
      <c r="B56">
        <v>13</v>
      </c>
    </row>
    <row r="57" spans="1:2" ht="15.75" customHeight="1">
      <c r="A57">
        <v>2672</v>
      </c>
      <c r="B57">
        <v>9</v>
      </c>
    </row>
    <row r="58" spans="1:2" ht="15.75" customHeight="1">
      <c r="A58">
        <v>2674</v>
      </c>
      <c r="B58">
        <v>15</v>
      </c>
    </row>
    <row r="59" spans="1:2" ht="15.75" customHeight="1">
      <c r="A59">
        <v>2676</v>
      </c>
      <c r="B59">
        <v>10</v>
      </c>
    </row>
    <row r="60" spans="1:2" ht="15.75" customHeight="1">
      <c r="A60">
        <v>2678</v>
      </c>
      <c r="B60">
        <v>6</v>
      </c>
    </row>
    <row r="61" spans="1:2" ht="15.75" customHeight="1">
      <c r="A61">
        <v>2679</v>
      </c>
      <c r="B61">
        <v>12</v>
      </c>
    </row>
    <row r="62" spans="1:2" ht="15.75" customHeight="1">
      <c r="A62">
        <v>2680</v>
      </c>
      <c r="B62">
        <v>15</v>
      </c>
    </row>
    <row r="63" spans="1:2" ht="15.75" customHeight="1">
      <c r="A63">
        <v>2681</v>
      </c>
      <c r="B63">
        <v>23</v>
      </c>
    </row>
    <row r="64" spans="1:2" ht="15.75" customHeight="1">
      <c r="A64">
        <v>2682</v>
      </c>
      <c r="B64">
        <v>17</v>
      </c>
    </row>
    <row r="65" spans="1:2" ht="15.75" customHeight="1">
      <c r="A65">
        <v>2683</v>
      </c>
      <c r="B65">
        <v>8</v>
      </c>
    </row>
    <row r="66" spans="1:2" ht="15.75" customHeight="1">
      <c r="A66">
        <v>2684</v>
      </c>
      <c r="B66">
        <v>8</v>
      </c>
    </row>
    <row r="67" spans="1:2" ht="15.75" customHeight="1">
      <c r="A67">
        <v>2685</v>
      </c>
      <c r="B67">
        <v>3</v>
      </c>
    </row>
    <row r="68" spans="1:2" ht="15.75" customHeight="1">
      <c r="A68">
        <v>2686</v>
      </c>
      <c r="B68">
        <v>6</v>
      </c>
    </row>
    <row r="69" spans="1:2" ht="15.75" customHeight="1">
      <c r="A69">
        <v>2688</v>
      </c>
      <c r="B69">
        <v>16</v>
      </c>
    </row>
    <row r="70" spans="1:2" ht="15.75" customHeight="1">
      <c r="A70">
        <v>2689</v>
      </c>
      <c r="B70">
        <v>20</v>
      </c>
    </row>
    <row r="71" spans="1:2" ht="15.75" customHeight="1">
      <c r="A71">
        <v>2690</v>
      </c>
      <c r="B71">
        <v>19</v>
      </c>
    </row>
    <row r="72" spans="1:2" ht="15.75" customHeight="1">
      <c r="A72">
        <v>2692</v>
      </c>
      <c r="B72">
        <v>22</v>
      </c>
    </row>
    <row r="73" spans="1:2" ht="15.75" customHeight="1">
      <c r="A73">
        <v>2693</v>
      </c>
      <c r="B73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86"/>
  <sheetViews>
    <sheetView workbookViewId="0"/>
  </sheetViews>
  <sheetFormatPr defaultColWidth="14.44140625" defaultRowHeight="15.75" customHeight="1"/>
  <sheetData>
    <row r="1" spans="1:2" ht="15.75" customHeight="1">
      <c r="A1" t="str">
        <f ca="1">IFERROR(__xludf.DUMMYFUNCTION("ImportRange(""1aGucSPn2cq_tvw1m-1oesmXfvXETerxibdJTymD6g3s"",""SEM1!S6:T100"")"),"2301")</f>
        <v>2301</v>
      </c>
      <c r="B1">
        <v>0</v>
      </c>
    </row>
    <row r="2" spans="1:2" ht="15.75" customHeight="1">
      <c r="A2">
        <v>2302</v>
      </c>
      <c r="B2">
        <v>4</v>
      </c>
    </row>
    <row r="3" spans="1:2" ht="15.75" customHeight="1">
      <c r="A3">
        <v>2306</v>
      </c>
      <c r="B3">
        <v>1</v>
      </c>
    </row>
    <row r="4" spans="1:2" ht="15.75" customHeight="1">
      <c r="A4">
        <v>2308</v>
      </c>
      <c r="B4">
        <v>4</v>
      </c>
    </row>
    <row r="5" spans="1:2" ht="15.75" customHeight="1">
      <c r="A5">
        <v>2312</v>
      </c>
      <c r="B5">
        <v>3</v>
      </c>
    </row>
    <row r="6" spans="1:2" ht="15.75" customHeight="1">
      <c r="A6">
        <v>2313</v>
      </c>
      <c r="B6">
        <v>3</v>
      </c>
    </row>
    <row r="7" spans="1:2" ht="15.75" customHeight="1">
      <c r="A7">
        <v>2322</v>
      </c>
      <c r="B7">
        <v>2</v>
      </c>
    </row>
    <row r="8" spans="1:2" ht="15.75" customHeight="1">
      <c r="A8">
        <v>2331</v>
      </c>
      <c r="B8">
        <v>6</v>
      </c>
    </row>
    <row r="9" spans="1:2" ht="15.75" customHeight="1">
      <c r="A9">
        <v>2334</v>
      </c>
      <c r="B9">
        <v>3</v>
      </c>
    </row>
    <row r="10" spans="1:2" ht="15.75" customHeight="1">
      <c r="A10">
        <v>2336</v>
      </c>
      <c r="B10">
        <v>4</v>
      </c>
    </row>
    <row r="11" spans="1:2" ht="15.75" customHeight="1">
      <c r="A11">
        <v>2343</v>
      </c>
      <c r="B11">
        <v>3</v>
      </c>
    </row>
    <row r="12" spans="1:2" ht="15.75" customHeight="1">
      <c r="A12">
        <v>2349</v>
      </c>
      <c r="B12">
        <v>4</v>
      </c>
    </row>
    <row r="13" spans="1:2" ht="15.75" customHeight="1">
      <c r="A13">
        <v>2354</v>
      </c>
      <c r="B13">
        <v>3</v>
      </c>
    </row>
    <row r="14" spans="1:2" ht="15.75" customHeight="1">
      <c r="A14">
        <v>2356</v>
      </c>
      <c r="B14">
        <v>3</v>
      </c>
    </row>
    <row r="15" spans="1:2" ht="15.75" customHeight="1">
      <c r="A15">
        <v>2359</v>
      </c>
      <c r="B15">
        <v>3</v>
      </c>
    </row>
    <row r="16" spans="1:2" ht="15.75" customHeight="1">
      <c r="A16">
        <v>2361</v>
      </c>
      <c r="B16">
        <v>6</v>
      </c>
    </row>
    <row r="17" spans="1:2" ht="15.75" customHeight="1">
      <c r="A17">
        <v>2363</v>
      </c>
      <c r="B17">
        <v>2</v>
      </c>
    </row>
    <row r="18" spans="1:2" ht="15.75" customHeight="1">
      <c r="A18">
        <v>2367</v>
      </c>
      <c r="B18">
        <v>5</v>
      </c>
    </row>
    <row r="19" spans="1:2" ht="15.75" customHeight="1">
      <c r="A19">
        <v>2376</v>
      </c>
      <c r="B19">
        <v>4</v>
      </c>
    </row>
    <row r="20" spans="1:2" ht="15.75" customHeight="1">
      <c r="A20">
        <v>2379</v>
      </c>
      <c r="B20">
        <v>4</v>
      </c>
    </row>
    <row r="21" spans="1:2" ht="15.75" customHeight="1">
      <c r="A21">
        <v>2382</v>
      </c>
      <c r="B21">
        <v>4</v>
      </c>
    </row>
    <row r="22" spans="1:2" ht="15.75" customHeight="1">
      <c r="A22">
        <v>2384</v>
      </c>
      <c r="B22">
        <v>4</v>
      </c>
    </row>
    <row r="23" spans="1:2" ht="15.75" customHeight="1">
      <c r="A23">
        <v>2385</v>
      </c>
      <c r="B23">
        <v>1</v>
      </c>
    </row>
    <row r="24" spans="1:2" ht="15.75" customHeight="1">
      <c r="A24">
        <v>2389</v>
      </c>
      <c r="B24">
        <v>1</v>
      </c>
    </row>
    <row r="25" spans="1:2" ht="15.75" customHeight="1">
      <c r="A25">
        <v>2392</v>
      </c>
      <c r="B25">
        <v>4</v>
      </c>
    </row>
    <row r="27" spans="1:2" ht="15.75" customHeight="1">
      <c r="A27">
        <v>2454</v>
      </c>
      <c r="B27">
        <v>2</v>
      </c>
    </row>
    <row r="28" spans="1:2" ht="15.75" customHeight="1">
      <c r="A28">
        <v>2455</v>
      </c>
      <c r="B28">
        <v>3</v>
      </c>
    </row>
    <row r="29" spans="1:2" ht="15.75" customHeight="1">
      <c r="A29">
        <v>2458</v>
      </c>
      <c r="B29">
        <v>3</v>
      </c>
    </row>
    <row r="30" spans="1:2" ht="15.75" customHeight="1">
      <c r="A30">
        <v>2462</v>
      </c>
      <c r="B30">
        <v>6</v>
      </c>
    </row>
    <row r="31" spans="1:2" ht="15.75" customHeight="1">
      <c r="A31">
        <v>2465</v>
      </c>
      <c r="B31">
        <v>2</v>
      </c>
    </row>
    <row r="32" spans="1:2" ht="15.75" customHeight="1">
      <c r="A32">
        <v>2466</v>
      </c>
      <c r="B32">
        <v>4</v>
      </c>
    </row>
    <row r="33" spans="1:2" ht="15.75" customHeight="1">
      <c r="A33">
        <v>2471</v>
      </c>
      <c r="B33">
        <v>6</v>
      </c>
    </row>
    <row r="34" spans="1:2" ht="15.75" customHeight="1">
      <c r="A34">
        <v>2474</v>
      </c>
      <c r="B34">
        <v>2</v>
      </c>
    </row>
    <row r="35" spans="1:2" ht="15.75" customHeight="1">
      <c r="A35">
        <v>2476</v>
      </c>
      <c r="B35">
        <v>3</v>
      </c>
    </row>
    <row r="36" spans="1:2" ht="15.75" customHeight="1">
      <c r="A36">
        <v>2484</v>
      </c>
      <c r="B36">
        <v>3</v>
      </c>
    </row>
    <row r="37" spans="1:2" ht="15.75" customHeight="1">
      <c r="A37">
        <v>2485</v>
      </c>
      <c r="B37">
        <v>6</v>
      </c>
    </row>
    <row r="38" spans="1:2" ht="15.75" customHeight="1">
      <c r="A38">
        <v>2486</v>
      </c>
      <c r="B38">
        <v>2</v>
      </c>
    </row>
    <row r="39" spans="1:2" ht="15.75" customHeight="1">
      <c r="A39">
        <v>2488</v>
      </c>
      <c r="B39">
        <v>6</v>
      </c>
    </row>
    <row r="40" spans="1:2" ht="15.75" customHeight="1">
      <c r="A40">
        <v>2490</v>
      </c>
      <c r="B40">
        <v>3</v>
      </c>
    </row>
    <row r="41" spans="1:2" ht="15.75" customHeight="1">
      <c r="A41">
        <v>2498</v>
      </c>
      <c r="B41">
        <v>3</v>
      </c>
    </row>
    <row r="42" spans="1:2" ht="15.75" customHeight="1">
      <c r="A42">
        <v>2500</v>
      </c>
      <c r="B42">
        <v>2</v>
      </c>
    </row>
    <row r="43" spans="1:2" ht="15.75" customHeight="1">
      <c r="A43">
        <v>2506</v>
      </c>
      <c r="B43">
        <v>6</v>
      </c>
    </row>
    <row r="44" spans="1:2" ht="15.75" customHeight="1">
      <c r="A44">
        <v>2507</v>
      </c>
      <c r="B44">
        <v>3</v>
      </c>
    </row>
    <row r="45" spans="1:2" ht="15.75" customHeight="1">
      <c r="A45">
        <v>2508</v>
      </c>
      <c r="B45">
        <v>3</v>
      </c>
    </row>
    <row r="46" spans="1:2" ht="15.75" customHeight="1">
      <c r="A46">
        <v>2510</v>
      </c>
      <c r="B46">
        <v>5</v>
      </c>
    </row>
    <row r="47" spans="1:2" ht="15.75" customHeight="1">
      <c r="A47">
        <v>2512</v>
      </c>
      <c r="B47">
        <v>1</v>
      </c>
    </row>
    <row r="48" spans="1:2" ht="15.75" customHeight="1">
      <c r="A48">
        <v>2514</v>
      </c>
      <c r="B48">
        <v>4</v>
      </c>
    </row>
    <row r="49" spans="1:2" ht="15.75" customHeight="1">
      <c r="A49">
        <v>2517</v>
      </c>
      <c r="B49">
        <v>4</v>
      </c>
    </row>
    <row r="50" spans="1:2" ht="15.75" customHeight="1">
      <c r="A50">
        <v>2518</v>
      </c>
      <c r="B50">
        <v>3</v>
      </c>
    </row>
    <row r="51" spans="1:2" ht="15.75" customHeight="1">
      <c r="A51">
        <v>2521</v>
      </c>
      <c r="B51">
        <v>5</v>
      </c>
    </row>
    <row r="52" spans="1:2" ht="15.75" customHeight="1">
      <c r="A52">
        <v>2523</v>
      </c>
      <c r="B52">
        <v>3</v>
      </c>
    </row>
    <row r="53" spans="1:2" ht="15.75" customHeight="1">
      <c r="A53">
        <v>2526</v>
      </c>
      <c r="B53">
        <v>3</v>
      </c>
    </row>
    <row r="54" spans="1:2" ht="15.75" customHeight="1">
      <c r="A54">
        <v>2527</v>
      </c>
      <c r="B54">
        <v>2</v>
      </c>
    </row>
    <row r="55" spans="1:2" ht="15.75" customHeight="1">
      <c r="A55">
        <v>2529</v>
      </c>
      <c r="B55">
        <v>4</v>
      </c>
    </row>
    <row r="56" spans="1:2" ht="15.75" customHeight="1">
      <c r="A56">
        <v>2532</v>
      </c>
      <c r="B56">
        <v>1</v>
      </c>
    </row>
    <row r="57" spans="1:2" ht="15.75" customHeight="1">
      <c r="A57">
        <v>2539</v>
      </c>
      <c r="B57">
        <v>3</v>
      </c>
    </row>
    <row r="58" spans="1:2" ht="15.75" customHeight="1">
      <c r="A58">
        <v>2540</v>
      </c>
      <c r="B58">
        <v>6</v>
      </c>
    </row>
    <row r="59" spans="1:2" ht="15.75" customHeight="1">
      <c r="A59">
        <v>2541</v>
      </c>
      <c r="B59">
        <v>5</v>
      </c>
    </row>
    <row r="60" spans="1:2" ht="15.75" customHeight="1">
      <c r="A60">
        <v>2543</v>
      </c>
      <c r="B60">
        <v>6</v>
      </c>
    </row>
    <row r="61" spans="1:2" ht="15.75" customHeight="1">
      <c r="A61">
        <v>2546</v>
      </c>
      <c r="B61">
        <v>6</v>
      </c>
    </row>
    <row r="62" spans="1:2" ht="15.75" customHeight="1">
      <c r="A62">
        <v>2611</v>
      </c>
      <c r="B62">
        <v>6</v>
      </c>
    </row>
    <row r="63" spans="1:2" ht="15.75" customHeight="1">
      <c r="A63">
        <v>2612</v>
      </c>
      <c r="B63">
        <v>3</v>
      </c>
    </row>
    <row r="64" spans="1:2" ht="15.75" customHeight="1">
      <c r="A64">
        <v>2616</v>
      </c>
      <c r="B64">
        <v>5</v>
      </c>
    </row>
    <row r="65" spans="1:2" ht="15.75" customHeight="1">
      <c r="A65">
        <v>2620</v>
      </c>
      <c r="B65">
        <v>4</v>
      </c>
    </row>
    <row r="66" spans="1:2" ht="15.75" customHeight="1">
      <c r="A66">
        <v>2630</v>
      </c>
      <c r="B66">
        <v>5</v>
      </c>
    </row>
    <row r="67" spans="1:2" ht="15.75" customHeight="1">
      <c r="A67">
        <v>2632</v>
      </c>
      <c r="B67">
        <v>4</v>
      </c>
    </row>
    <row r="68" spans="1:2" ht="15.75" customHeight="1">
      <c r="A68">
        <v>2634</v>
      </c>
      <c r="B68">
        <v>2</v>
      </c>
    </row>
    <row r="69" spans="1:2" ht="15.75" customHeight="1">
      <c r="A69">
        <v>2636</v>
      </c>
      <c r="B69">
        <v>2</v>
      </c>
    </row>
    <row r="70" spans="1:2" ht="15.75" customHeight="1">
      <c r="A70">
        <v>2639</v>
      </c>
      <c r="B70">
        <v>4</v>
      </c>
    </row>
    <row r="71" spans="1:2" ht="15.75" customHeight="1">
      <c r="A71">
        <v>2640</v>
      </c>
      <c r="B71">
        <v>2</v>
      </c>
    </row>
    <row r="72" spans="1:2" ht="15.75" customHeight="1">
      <c r="A72">
        <v>2642</v>
      </c>
      <c r="B72">
        <v>2</v>
      </c>
    </row>
    <row r="73" spans="1:2" ht="15.75" customHeight="1">
      <c r="A73">
        <v>2648</v>
      </c>
      <c r="B73">
        <v>5</v>
      </c>
    </row>
    <row r="74" spans="1:2" ht="15.75" customHeight="1">
      <c r="A74">
        <v>2650</v>
      </c>
      <c r="B74">
        <v>3</v>
      </c>
    </row>
    <row r="75" spans="1:2" ht="15.75" customHeight="1">
      <c r="A75">
        <v>2656</v>
      </c>
      <c r="B75">
        <v>4</v>
      </c>
    </row>
    <row r="76" spans="1:2" ht="15.75" customHeight="1">
      <c r="A76">
        <v>2662</v>
      </c>
      <c r="B76">
        <v>3</v>
      </c>
    </row>
    <row r="77" spans="1:2" ht="15.75" customHeight="1">
      <c r="A77">
        <v>2669</v>
      </c>
      <c r="B77">
        <v>3</v>
      </c>
    </row>
    <row r="78" spans="1:2" ht="15.75" customHeight="1">
      <c r="A78">
        <v>2670</v>
      </c>
      <c r="B78">
        <v>3</v>
      </c>
    </row>
    <row r="79" spans="1:2" ht="15.75" customHeight="1">
      <c r="A79">
        <v>2672</v>
      </c>
      <c r="B79">
        <v>6</v>
      </c>
    </row>
    <row r="80" spans="1:2" ht="15.75" customHeight="1">
      <c r="A80">
        <v>2673</v>
      </c>
      <c r="B80">
        <v>3</v>
      </c>
    </row>
    <row r="81" spans="1:2" ht="15.75" customHeight="1">
      <c r="A81">
        <v>2678</v>
      </c>
      <c r="B81">
        <v>3</v>
      </c>
    </row>
    <row r="82" spans="1:2" ht="15.75" customHeight="1">
      <c r="A82">
        <v>2680</v>
      </c>
      <c r="B82">
        <v>5</v>
      </c>
    </row>
    <row r="83" spans="1:2" ht="15.75" customHeight="1">
      <c r="A83">
        <v>2683</v>
      </c>
      <c r="B83">
        <v>3</v>
      </c>
    </row>
    <row r="84" spans="1:2" ht="15.75" customHeight="1">
      <c r="A84">
        <v>2685</v>
      </c>
      <c r="B84">
        <v>2</v>
      </c>
    </row>
    <row r="85" spans="1:2" ht="15.75" customHeight="1">
      <c r="A85">
        <v>2690</v>
      </c>
      <c r="B85">
        <v>3</v>
      </c>
    </row>
    <row r="86" spans="1:2" ht="15.75" customHeight="1">
      <c r="A86">
        <v>2693</v>
      </c>
      <c r="B8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TYBCOM C</vt:lpstr>
      <vt:lpstr>PERCENT</vt:lpstr>
      <vt:lpstr>CHE</vt:lpstr>
      <vt:lpstr>OPT</vt:lpstr>
      <vt:lpstr>PHBW</vt:lpstr>
      <vt:lpstr>DIT</vt:lpstr>
      <vt:lpstr>CSA</vt:lpstr>
      <vt:lpstr>MR</vt:lpstr>
      <vt:lpstr>EM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2018-02-15T18:07:36Z</dcterms:created>
  <dcterms:modified xsi:type="dcterms:W3CDTF">2018-02-15T18:07:36Z</dcterms:modified>
</cp:coreProperties>
</file>