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achers\Desktop\Attend BCOM aug\"/>
    </mc:Choice>
  </mc:AlternateContent>
  <bookViews>
    <workbookView xWindow="0" yWindow="0" windowWidth="20490" windowHeight="7755"/>
  </bookViews>
  <sheets>
    <sheet name="TYBCOM C" sheetId="1" r:id="rId1"/>
    <sheet name="TYBCOM C PER" sheetId="2" r:id="rId2"/>
    <sheet name="PHBW" sheetId="3" state="hidden" r:id="rId3"/>
    <sheet name="DIT" sheetId="4" state="hidden" r:id="rId4"/>
    <sheet name="CSA" sheetId="5" state="hidden" r:id="rId5"/>
    <sheet name="MR" sheetId="6" state="hidden" r:id="rId6"/>
    <sheet name="EM" sheetId="7" state="hidden" r:id="rId7"/>
  </sheets>
  <calcPr calcId="152511"/>
</workbook>
</file>

<file path=xl/calcChain.xml><?xml version="1.0" encoding="utf-8"?>
<calcChain xmlns="http://schemas.openxmlformats.org/spreadsheetml/2006/main">
  <c r="N99" i="2" l="1"/>
  <c r="M99" i="2"/>
  <c r="L99" i="2"/>
  <c r="K99" i="2"/>
  <c r="O98" i="2"/>
  <c r="N98" i="2"/>
  <c r="J98" i="2"/>
  <c r="O97" i="2"/>
  <c r="N97" i="2"/>
  <c r="J97" i="2"/>
  <c r="N96" i="2"/>
  <c r="M96" i="2"/>
  <c r="L96" i="2"/>
  <c r="K96" i="2"/>
  <c r="O95" i="2"/>
  <c r="M95" i="2"/>
  <c r="L95" i="2"/>
  <c r="K95" i="2"/>
  <c r="O94" i="2"/>
  <c r="N94" i="2"/>
  <c r="K94" i="2"/>
  <c r="O93" i="2"/>
  <c r="N93" i="2"/>
  <c r="J93" i="2"/>
  <c r="O92" i="2"/>
  <c r="M92" i="2"/>
  <c r="L92" i="2"/>
  <c r="K92" i="2"/>
  <c r="N91" i="2"/>
  <c r="M91" i="2"/>
  <c r="L91" i="2"/>
  <c r="K91" i="2"/>
  <c r="O90" i="2"/>
  <c r="N90" i="2"/>
  <c r="K90" i="2"/>
  <c r="N89" i="2"/>
  <c r="M89" i="2"/>
  <c r="L89" i="2"/>
  <c r="K89" i="2"/>
  <c r="O88" i="2"/>
  <c r="N88" i="2"/>
  <c r="K88" i="2"/>
  <c r="O87" i="2"/>
  <c r="M87" i="2"/>
  <c r="L87" i="2"/>
  <c r="K87" i="2"/>
  <c r="N86" i="2"/>
  <c r="M86" i="2"/>
  <c r="L86" i="2"/>
  <c r="K86" i="2"/>
  <c r="O85" i="2"/>
  <c r="N85" i="2"/>
  <c r="K85" i="2"/>
  <c r="N84" i="2"/>
  <c r="M84" i="2"/>
  <c r="L84" i="2"/>
  <c r="K84" i="2"/>
  <c r="O83" i="2"/>
  <c r="M83" i="2"/>
  <c r="L83" i="2"/>
  <c r="J83" i="2"/>
  <c r="O82" i="2"/>
  <c r="M82" i="2"/>
  <c r="L82" i="2"/>
  <c r="K82" i="2"/>
  <c r="O81" i="2"/>
  <c r="N81" i="2"/>
  <c r="J81" i="2"/>
  <c r="O80" i="2"/>
  <c r="N80" i="2"/>
  <c r="K80" i="2"/>
  <c r="N79" i="2"/>
  <c r="M79" i="2"/>
  <c r="L79" i="2"/>
  <c r="J79" i="2"/>
  <c r="N78" i="2"/>
  <c r="M78" i="2"/>
  <c r="L78" i="2"/>
  <c r="K78" i="2"/>
  <c r="O77" i="2"/>
  <c r="N77" i="2"/>
  <c r="K77" i="2"/>
  <c r="N76" i="2"/>
  <c r="M76" i="2"/>
  <c r="L76" i="2"/>
  <c r="K76" i="2"/>
  <c r="N75" i="2"/>
  <c r="M75" i="2"/>
  <c r="L75" i="2"/>
  <c r="K75" i="2"/>
  <c r="O74" i="2"/>
  <c r="M74" i="2"/>
  <c r="L74" i="2"/>
  <c r="K74" i="2"/>
  <c r="O73" i="2"/>
  <c r="M73" i="2"/>
  <c r="L73" i="2"/>
  <c r="K73" i="2"/>
  <c r="O72" i="2"/>
  <c r="M72" i="2"/>
  <c r="L72" i="2"/>
  <c r="J72" i="2"/>
  <c r="O71" i="2"/>
  <c r="M71" i="2"/>
  <c r="L71" i="2"/>
  <c r="K71" i="2"/>
  <c r="O70" i="2"/>
  <c r="M70" i="2"/>
  <c r="L70" i="2"/>
  <c r="K70" i="2"/>
  <c r="O69" i="2"/>
  <c r="N69" i="2"/>
  <c r="K69" i="2"/>
  <c r="N68" i="2"/>
  <c r="M68" i="2"/>
  <c r="L68" i="2"/>
  <c r="K68" i="2"/>
  <c r="O67" i="2"/>
  <c r="M67" i="2"/>
  <c r="L67" i="2"/>
  <c r="K67" i="2"/>
  <c r="O66" i="2"/>
  <c r="N66" i="2"/>
  <c r="K66" i="2"/>
  <c r="O65" i="2"/>
  <c r="N65" i="2"/>
  <c r="J65" i="2"/>
  <c r="O64" i="2"/>
  <c r="N64" i="2"/>
  <c r="J64" i="2"/>
  <c r="O63" i="2"/>
  <c r="N63" i="2"/>
  <c r="J63" i="2"/>
  <c r="N62" i="2"/>
  <c r="M62" i="2"/>
  <c r="L62" i="2"/>
  <c r="J62" i="2"/>
  <c r="O61" i="2"/>
  <c r="N61" i="2"/>
  <c r="K61" i="2"/>
  <c r="O60" i="2"/>
  <c r="M60" i="2"/>
  <c r="L60" i="2"/>
  <c r="K60" i="2"/>
  <c r="O59" i="2"/>
  <c r="N59" i="2"/>
  <c r="J59" i="2"/>
  <c r="O58" i="2"/>
  <c r="N58" i="2"/>
  <c r="K58" i="2"/>
  <c r="O57" i="2"/>
  <c r="M57" i="2"/>
  <c r="L57" i="2"/>
  <c r="K57" i="2"/>
  <c r="N56" i="2"/>
  <c r="M56" i="2"/>
  <c r="L56" i="2"/>
  <c r="K56" i="2"/>
  <c r="O55" i="2"/>
  <c r="M55" i="2"/>
  <c r="L55" i="2"/>
  <c r="K55" i="2"/>
  <c r="N54" i="2"/>
  <c r="M54" i="2"/>
  <c r="L54" i="2"/>
  <c r="K54" i="2"/>
  <c r="O53" i="2"/>
  <c r="N53" i="2"/>
  <c r="K53" i="2"/>
  <c r="O52" i="2"/>
  <c r="M52" i="2"/>
  <c r="L52" i="2"/>
  <c r="K52" i="2"/>
  <c r="O51" i="2"/>
  <c r="M51" i="2"/>
  <c r="L51" i="2"/>
  <c r="K51" i="2"/>
  <c r="O50" i="2"/>
  <c r="M50" i="2"/>
  <c r="L50" i="2"/>
  <c r="K50" i="2"/>
  <c r="O49" i="2"/>
  <c r="M49" i="2"/>
  <c r="L49" i="2"/>
  <c r="K49" i="2"/>
  <c r="N48" i="2"/>
  <c r="M48" i="2"/>
  <c r="L48" i="2"/>
  <c r="K48" i="2"/>
  <c r="O47" i="2"/>
  <c r="M47" i="2"/>
  <c r="L47" i="2"/>
  <c r="K47" i="2"/>
  <c r="N46" i="2"/>
  <c r="M46" i="2"/>
  <c r="L46" i="2"/>
  <c r="J46" i="2"/>
  <c r="N45" i="2"/>
  <c r="M45" i="2"/>
  <c r="L45" i="2"/>
  <c r="K45" i="2"/>
  <c r="O44" i="2"/>
  <c r="M44" i="2"/>
  <c r="L44" i="2"/>
  <c r="J44" i="2"/>
  <c r="O43" i="2"/>
  <c r="M43" i="2"/>
  <c r="L43" i="2"/>
  <c r="K43" i="2"/>
  <c r="N42" i="2"/>
  <c r="M42" i="2"/>
  <c r="L42" i="2"/>
  <c r="K42" i="2"/>
  <c r="O41" i="2"/>
  <c r="M41" i="2"/>
  <c r="L41" i="2"/>
  <c r="K41" i="2"/>
  <c r="N40" i="2"/>
  <c r="M40" i="2"/>
  <c r="L40" i="2"/>
  <c r="K40" i="2"/>
  <c r="O39" i="2"/>
  <c r="M39" i="2"/>
  <c r="L39" i="2"/>
  <c r="J39" i="2"/>
  <c r="N38" i="2"/>
  <c r="M38" i="2"/>
  <c r="L38" i="2"/>
  <c r="K38" i="2"/>
  <c r="O37" i="2"/>
  <c r="M37" i="2"/>
  <c r="L37" i="2"/>
  <c r="K37" i="2"/>
  <c r="N36" i="2"/>
  <c r="M36" i="2"/>
  <c r="L36" i="2"/>
  <c r="K36" i="2"/>
  <c r="O35" i="2"/>
  <c r="M35" i="2"/>
  <c r="L35" i="2"/>
  <c r="K35" i="2"/>
  <c r="O34" i="2"/>
  <c r="M34" i="2"/>
  <c r="L34" i="2"/>
  <c r="K34" i="2"/>
  <c r="O33" i="2"/>
  <c r="N33" i="2"/>
  <c r="K33" i="2"/>
  <c r="O32" i="2"/>
  <c r="M32" i="2"/>
  <c r="L32" i="2"/>
  <c r="K32" i="2"/>
  <c r="O31" i="2"/>
  <c r="M31" i="2"/>
  <c r="L31" i="2"/>
  <c r="K31" i="2"/>
  <c r="O30" i="2"/>
  <c r="M30" i="2"/>
  <c r="L30" i="2"/>
  <c r="K30" i="2"/>
  <c r="O29" i="2"/>
  <c r="M29" i="2"/>
  <c r="L29" i="2"/>
  <c r="K29" i="2"/>
  <c r="O28" i="2"/>
  <c r="M28" i="2"/>
  <c r="L28" i="2"/>
  <c r="K28" i="2"/>
  <c r="O27" i="2"/>
  <c r="M27" i="2"/>
  <c r="L27" i="2"/>
  <c r="J27" i="2"/>
  <c r="N26" i="2"/>
  <c r="M26" i="2"/>
  <c r="L26" i="2"/>
  <c r="J26" i="2"/>
  <c r="O25" i="2"/>
  <c r="M25" i="2"/>
  <c r="L25" i="2"/>
  <c r="K25" i="2"/>
  <c r="O24" i="2"/>
  <c r="N24" i="2"/>
  <c r="K24" i="2"/>
  <c r="O23" i="2"/>
  <c r="N23" i="2"/>
  <c r="K23" i="2"/>
  <c r="N22" i="2"/>
  <c r="M22" i="2"/>
  <c r="L22" i="2"/>
  <c r="J22" i="2"/>
  <c r="O21" i="2"/>
  <c r="M21" i="2"/>
  <c r="L21" i="2"/>
  <c r="K21" i="2"/>
  <c r="O20" i="2"/>
  <c r="N20" i="2"/>
  <c r="K20" i="2"/>
  <c r="O19" i="2"/>
  <c r="N19" i="2"/>
  <c r="J19" i="2"/>
  <c r="N18" i="2"/>
  <c r="M18" i="2"/>
  <c r="L18" i="2"/>
  <c r="K18" i="2"/>
  <c r="N17" i="2"/>
  <c r="M17" i="2"/>
  <c r="L17" i="2"/>
  <c r="K17" i="2"/>
  <c r="O16" i="2"/>
  <c r="M16" i="2"/>
  <c r="L16" i="2"/>
  <c r="K16" i="2"/>
  <c r="O15" i="2"/>
  <c r="N15" i="2"/>
  <c r="K15" i="2"/>
  <c r="O14" i="2"/>
  <c r="N14" i="2"/>
  <c r="K14" i="2"/>
  <c r="O13" i="2"/>
  <c r="N13" i="2"/>
  <c r="K13" i="2"/>
  <c r="O12" i="2"/>
  <c r="N12" i="2"/>
  <c r="K12" i="2"/>
  <c r="O11" i="2"/>
  <c r="N11" i="2"/>
  <c r="K11" i="2"/>
  <c r="O10" i="2"/>
  <c r="M10" i="2"/>
  <c r="L10" i="2"/>
  <c r="K10" i="2"/>
  <c r="O9" i="2"/>
  <c r="N9" i="2"/>
  <c r="K9" i="2"/>
  <c r="O8" i="2"/>
  <c r="N8" i="2"/>
  <c r="J8" i="2"/>
  <c r="O7" i="2"/>
  <c r="M7" i="2"/>
  <c r="L7" i="2"/>
  <c r="J7" i="2"/>
  <c r="K99" i="1"/>
  <c r="J99" i="1"/>
  <c r="K98" i="1"/>
  <c r="J98" i="1"/>
  <c r="K97" i="1"/>
  <c r="J97" i="1"/>
  <c r="K96" i="1"/>
  <c r="J96" i="1"/>
  <c r="K95" i="1"/>
  <c r="J95" i="1"/>
  <c r="K94" i="1"/>
  <c r="J94" i="1"/>
  <c r="K93" i="1"/>
  <c r="J93" i="1"/>
  <c r="K92" i="1"/>
  <c r="J92" i="1"/>
  <c r="K91" i="1"/>
  <c r="J91" i="1"/>
  <c r="K90" i="1"/>
  <c r="J90" i="1"/>
  <c r="K89" i="1"/>
  <c r="J89" i="1"/>
  <c r="K88" i="1"/>
  <c r="J88" i="1"/>
  <c r="K87" i="1"/>
  <c r="J87" i="1"/>
  <c r="K86" i="1"/>
  <c r="J86" i="1"/>
  <c r="K85" i="1"/>
  <c r="J85" i="1"/>
  <c r="K84" i="1"/>
  <c r="J84" i="1"/>
  <c r="K83" i="1"/>
  <c r="J83" i="1"/>
  <c r="K82" i="1"/>
  <c r="J82" i="1"/>
  <c r="K81" i="1"/>
  <c r="J81" i="1"/>
  <c r="K80" i="1"/>
  <c r="J80" i="1"/>
  <c r="K79" i="1"/>
  <c r="J79" i="1"/>
  <c r="K78" i="1"/>
  <c r="J78" i="1"/>
  <c r="K77" i="1"/>
  <c r="J77" i="1"/>
  <c r="K76" i="1"/>
  <c r="J76" i="1"/>
  <c r="K75" i="1"/>
  <c r="J75" i="1"/>
  <c r="K74" i="1"/>
  <c r="J74" i="1"/>
  <c r="K73" i="1"/>
  <c r="J73" i="1"/>
  <c r="K72" i="1"/>
  <c r="J72" i="1"/>
  <c r="K71" i="1"/>
  <c r="J71" i="1"/>
  <c r="K70" i="1"/>
  <c r="J70" i="1"/>
  <c r="K69" i="1"/>
  <c r="J69" i="1"/>
  <c r="K68" i="1"/>
  <c r="J68" i="1"/>
  <c r="K67" i="1"/>
  <c r="J67" i="1"/>
  <c r="K66" i="1"/>
  <c r="J66" i="1"/>
  <c r="K65" i="1"/>
  <c r="J65" i="1"/>
  <c r="K64" i="1"/>
  <c r="J64" i="1"/>
  <c r="K63" i="1"/>
  <c r="J63" i="1"/>
  <c r="K62" i="1"/>
  <c r="J62" i="1"/>
  <c r="K61" i="1"/>
  <c r="J61" i="1"/>
  <c r="K60" i="1"/>
  <c r="J60" i="1"/>
  <c r="K59" i="1"/>
  <c r="J59" i="1"/>
  <c r="K58" i="1"/>
  <c r="J58" i="1"/>
  <c r="K57" i="1"/>
  <c r="J57" i="1"/>
  <c r="K56" i="1"/>
  <c r="J56" i="1"/>
  <c r="K55" i="1"/>
  <c r="J55" i="1"/>
  <c r="K54" i="1"/>
  <c r="J54" i="1"/>
  <c r="K53" i="1"/>
  <c r="J53" i="1"/>
  <c r="K52" i="1"/>
  <c r="J52" i="1"/>
  <c r="K51" i="1"/>
  <c r="J51" i="1"/>
  <c r="K50" i="1"/>
  <c r="J50" i="1"/>
  <c r="K49" i="1"/>
  <c r="J49" i="1"/>
  <c r="K48" i="1"/>
  <c r="J48" i="1"/>
  <c r="K47" i="1"/>
  <c r="J47" i="1"/>
  <c r="K46" i="1"/>
  <c r="J46" i="1"/>
  <c r="K45" i="1"/>
  <c r="J45" i="1"/>
  <c r="K44" i="1"/>
  <c r="J44" i="1"/>
  <c r="K43" i="1"/>
  <c r="J43" i="1"/>
  <c r="K42" i="1"/>
  <c r="J42" i="1"/>
  <c r="K41" i="1"/>
  <c r="J41" i="1"/>
  <c r="K40" i="1"/>
  <c r="J40" i="1"/>
  <c r="K39" i="1"/>
  <c r="J39" i="1"/>
  <c r="K38" i="1"/>
  <c r="J38" i="1"/>
  <c r="K37" i="1"/>
  <c r="J37" i="1"/>
  <c r="K36" i="1"/>
  <c r="J36" i="1"/>
  <c r="K35" i="1"/>
  <c r="J35" i="1"/>
  <c r="K34" i="1"/>
  <c r="J34" i="1"/>
  <c r="K33" i="1"/>
  <c r="J33" i="1"/>
  <c r="K32" i="1"/>
  <c r="J32" i="1"/>
  <c r="K31" i="1"/>
  <c r="J31" i="1"/>
  <c r="K30" i="1"/>
  <c r="J30" i="1"/>
  <c r="K29" i="1"/>
  <c r="J29" i="1"/>
  <c r="K28" i="1"/>
  <c r="J28" i="1"/>
  <c r="K27" i="1"/>
  <c r="J27" i="1"/>
  <c r="K26" i="1"/>
  <c r="J26" i="1"/>
  <c r="K25" i="1"/>
  <c r="J25" i="1"/>
  <c r="K24" i="1"/>
  <c r="J24" i="1"/>
  <c r="K23" i="1"/>
  <c r="J23" i="1"/>
  <c r="K22" i="1"/>
  <c r="J22" i="1"/>
  <c r="K21" i="1"/>
  <c r="J21" i="1"/>
  <c r="K20" i="1"/>
  <c r="J20" i="1"/>
  <c r="K19" i="1"/>
  <c r="J19" i="1"/>
  <c r="K18" i="1"/>
  <c r="J18" i="1"/>
  <c r="K17" i="1"/>
  <c r="J17" i="1"/>
  <c r="K16" i="1"/>
  <c r="J16" i="1"/>
  <c r="K15" i="1"/>
  <c r="J15" i="1"/>
  <c r="K14" i="1"/>
  <c r="J14" i="1"/>
  <c r="K13" i="1"/>
  <c r="J13" i="1"/>
  <c r="K12" i="1"/>
  <c r="J12" i="1"/>
  <c r="K11" i="1"/>
  <c r="J11" i="1"/>
  <c r="K10" i="1"/>
  <c r="K9" i="1"/>
  <c r="K8" i="1"/>
  <c r="J8" i="1"/>
  <c r="K7" i="1"/>
  <c r="J7" i="1"/>
  <c r="L4" i="2"/>
  <c r="O7" i="1"/>
  <c r="N7" i="1"/>
  <c r="I7" i="1"/>
  <c r="N4" i="2"/>
  <c r="F7" i="1"/>
  <c r="J4" i="2"/>
  <c r="M4" i="2"/>
  <c r="D1" i="5"/>
  <c r="G7" i="1"/>
  <c r="I4" i="1"/>
  <c r="I4" i="2"/>
  <c r="A1" i="7"/>
  <c r="L7" i="1"/>
  <c r="K4" i="2"/>
  <c r="O4" i="2"/>
  <c r="E4" i="1"/>
  <c r="L4" i="1"/>
  <c r="M7" i="1"/>
  <c r="J4" i="1"/>
  <c r="H4" i="1"/>
  <c r="O4" i="1"/>
  <c r="F4" i="2"/>
  <c r="G4" i="1"/>
  <c r="G4" i="2"/>
  <c r="A1" i="3"/>
  <c r="F4" i="1"/>
  <c r="E7" i="1"/>
  <c r="H7" i="1"/>
  <c r="M4" i="1"/>
  <c r="H4" i="2"/>
  <c r="A1" i="4"/>
  <c r="A1" i="6"/>
  <c r="N4" i="1"/>
  <c r="K4" i="1"/>
  <c r="A1" i="5"/>
  <c r="E4" i="2"/>
  <c r="I99" i="2" l="1"/>
  <c r="I95" i="2"/>
  <c r="I91" i="2"/>
  <c r="I87" i="2"/>
  <c r="I83" i="2"/>
  <c r="I79" i="2"/>
  <c r="I75" i="2"/>
  <c r="I71" i="2"/>
  <c r="I67" i="2"/>
  <c r="I63" i="2"/>
  <c r="I59" i="2"/>
  <c r="I55" i="2"/>
  <c r="I96" i="2"/>
  <c r="I85" i="2"/>
  <c r="I82" i="2"/>
  <c r="I76" i="2"/>
  <c r="I68" i="2"/>
  <c r="I57" i="2"/>
  <c r="I54" i="2"/>
  <c r="I49" i="2"/>
  <c r="I45" i="2"/>
  <c r="I41" i="2"/>
  <c r="I37" i="2"/>
  <c r="I33" i="2"/>
  <c r="I29" i="2"/>
  <c r="I25" i="2"/>
  <c r="I21" i="2"/>
  <c r="I17" i="2"/>
  <c r="I13" i="2"/>
  <c r="I9" i="2"/>
  <c r="I93" i="2"/>
  <c r="I86" i="2"/>
  <c r="I81" i="2"/>
  <c r="I70" i="2"/>
  <c r="I69" i="2"/>
  <c r="I66" i="2"/>
  <c r="I64" i="2"/>
  <c r="I58" i="2"/>
  <c r="I56" i="2"/>
  <c r="I51" i="2"/>
  <c r="I50" i="2"/>
  <c r="I43" i="2"/>
  <c r="I40" i="2"/>
  <c r="I15" i="2"/>
  <c r="I11" i="2"/>
  <c r="I10" i="2"/>
  <c r="I97" i="2"/>
  <c r="I94" i="2"/>
  <c r="I88" i="2"/>
  <c r="I72" i="2"/>
  <c r="I47" i="2"/>
  <c r="I42" i="2"/>
  <c r="I39" i="2"/>
  <c r="I36" i="2"/>
  <c r="I32" i="2"/>
  <c r="I26" i="2"/>
  <c r="I23" i="2"/>
  <c r="I20" i="2"/>
  <c r="I14" i="2"/>
  <c r="I8" i="2"/>
  <c r="I98" i="2"/>
  <c r="I90" i="2"/>
  <c r="I89" i="2"/>
  <c r="I73" i="2"/>
  <c r="I60" i="2"/>
  <c r="I53" i="2"/>
  <c r="I52" i="2"/>
  <c r="I44" i="2"/>
  <c r="I38" i="2"/>
  <c r="I28" i="2"/>
  <c r="I84" i="2"/>
  <c r="I46" i="2"/>
  <c r="I31" i="2"/>
  <c r="I12" i="2"/>
  <c r="I35" i="2"/>
  <c r="I30" i="2"/>
  <c r="I27" i="2"/>
  <c r="I24" i="2"/>
  <c r="I22" i="2"/>
  <c r="I80" i="2"/>
  <c r="I74" i="2"/>
  <c r="I65" i="2"/>
  <c r="I62" i="2"/>
  <c r="I61" i="2"/>
  <c r="I48" i="2"/>
  <c r="I34" i="2"/>
  <c r="I18" i="2"/>
  <c r="I5" i="1"/>
  <c r="I92" i="2"/>
  <c r="I78" i="2"/>
  <c r="I77" i="2"/>
  <c r="I19" i="2"/>
  <c r="I16" i="2"/>
  <c r="N5" i="2"/>
  <c r="L98" i="2"/>
  <c r="L94" i="2"/>
  <c r="L90" i="2"/>
  <c r="L66" i="2"/>
  <c r="L58" i="2"/>
  <c r="L80" i="2"/>
  <c r="L77" i="2"/>
  <c r="L69" i="2"/>
  <c r="L24" i="2"/>
  <c r="L20" i="2"/>
  <c r="L12" i="2"/>
  <c r="L8" i="2"/>
  <c r="L19" i="2"/>
  <c r="L5" i="1"/>
  <c r="L85" i="2"/>
  <c r="L65" i="2"/>
  <c r="L64" i="2"/>
  <c r="L63" i="2"/>
  <c r="L61" i="2"/>
  <c r="L33" i="2"/>
  <c r="L15" i="2"/>
  <c r="L11" i="2"/>
  <c r="L93" i="2"/>
  <c r="L81" i="2"/>
  <c r="L88" i="2"/>
  <c r="L13" i="2"/>
  <c r="L9" i="2"/>
  <c r="L53" i="2"/>
  <c r="L23" i="2"/>
  <c r="L59" i="2"/>
  <c r="L14" i="2"/>
  <c r="L97" i="2"/>
  <c r="G7" i="2"/>
  <c r="O5" i="2"/>
  <c r="E99" i="2"/>
  <c r="E95" i="2"/>
  <c r="E91" i="2"/>
  <c r="E87" i="2"/>
  <c r="E83" i="2"/>
  <c r="E79" i="2"/>
  <c r="E75" i="2"/>
  <c r="E71" i="2"/>
  <c r="E67" i="2"/>
  <c r="E63" i="2"/>
  <c r="E59" i="2"/>
  <c r="E55" i="2"/>
  <c r="E90" i="2"/>
  <c r="E84" i="2"/>
  <c r="E81" i="2"/>
  <c r="E78" i="2"/>
  <c r="E73" i="2"/>
  <c r="E70" i="2"/>
  <c r="E64" i="2"/>
  <c r="E61" i="2"/>
  <c r="E60" i="2"/>
  <c r="E56" i="2"/>
  <c r="E49" i="2"/>
  <c r="E45" i="2"/>
  <c r="E41" i="2"/>
  <c r="E37" i="2"/>
  <c r="E33" i="2"/>
  <c r="E29" i="2"/>
  <c r="E25" i="2"/>
  <c r="E21" i="2"/>
  <c r="E17" i="2"/>
  <c r="E13" i="2"/>
  <c r="E9" i="2"/>
  <c r="E98" i="2"/>
  <c r="E89" i="2"/>
  <c r="E53" i="2"/>
  <c r="E47" i="2"/>
  <c r="E42" i="2"/>
  <c r="E39" i="2"/>
  <c r="E36" i="2"/>
  <c r="E32" i="2"/>
  <c r="E26" i="2"/>
  <c r="E23" i="2"/>
  <c r="E20" i="2"/>
  <c r="E14" i="2"/>
  <c r="E8" i="2"/>
  <c r="E92" i="2"/>
  <c r="E80" i="2"/>
  <c r="E77" i="2"/>
  <c r="E76" i="2"/>
  <c r="E74" i="2"/>
  <c r="E65" i="2"/>
  <c r="E62" i="2"/>
  <c r="E52" i="2"/>
  <c r="E44" i="2"/>
  <c r="E38" i="2"/>
  <c r="E28" i="2"/>
  <c r="E19" i="2"/>
  <c r="E16" i="2"/>
  <c r="E12" i="2"/>
  <c r="E93" i="2"/>
  <c r="E86" i="2"/>
  <c r="E85" i="2"/>
  <c r="E82" i="2"/>
  <c r="E69" i="2"/>
  <c r="E68" i="2"/>
  <c r="E66" i="2"/>
  <c r="E58" i="2"/>
  <c r="E48" i="2"/>
  <c r="E46" i="2"/>
  <c r="E35" i="2"/>
  <c r="E34" i="2"/>
  <c r="E31" i="2"/>
  <c r="E30" i="2"/>
  <c r="E27" i="2"/>
  <c r="E72" i="2"/>
  <c r="E57" i="2"/>
  <c r="E50" i="2"/>
  <c r="E5" i="1"/>
  <c r="E97" i="2"/>
  <c r="E10" i="2"/>
  <c r="E96" i="2"/>
  <c r="E88" i="2"/>
  <c r="E54" i="2"/>
  <c r="E43" i="2"/>
  <c r="E40" i="2"/>
  <c r="E24" i="2"/>
  <c r="E22" i="2"/>
  <c r="E15" i="2"/>
  <c r="E94" i="2"/>
  <c r="E51" i="2"/>
  <c r="E18" i="2"/>
  <c r="E11" i="2"/>
  <c r="M63" i="2"/>
  <c r="M59" i="2"/>
  <c r="M97" i="2"/>
  <c r="M93" i="2"/>
  <c r="M88" i="2"/>
  <c r="M85" i="2"/>
  <c r="M65" i="2"/>
  <c r="M33" i="2"/>
  <c r="M13" i="2"/>
  <c r="M9" i="2"/>
  <c r="M98" i="2"/>
  <c r="M90" i="2"/>
  <c r="M77" i="2"/>
  <c r="M64" i="2"/>
  <c r="M61" i="2"/>
  <c r="M24" i="2"/>
  <c r="M15" i="2"/>
  <c r="M11" i="2"/>
  <c r="M81" i="2"/>
  <c r="M80" i="2"/>
  <c r="M69" i="2"/>
  <c r="M66" i="2"/>
  <c r="M58" i="2"/>
  <c r="M23" i="2"/>
  <c r="M94" i="2"/>
  <c r="M53" i="2"/>
  <c r="M5" i="1"/>
  <c r="M19" i="2"/>
  <c r="M14" i="2"/>
  <c r="M12" i="2"/>
  <c r="M8" i="2"/>
  <c r="M20" i="2"/>
  <c r="I7" i="2"/>
  <c r="N7" i="2"/>
  <c r="H5" i="2"/>
  <c r="H98" i="2"/>
  <c r="H94" i="2"/>
  <c r="H90" i="2"/>
  <c r="H86" i="2"/>
  <c r="H82" i="2"/>
  <c r="H78" i="2"/>
  <c r="H74" i="2"/>
  <c r="H70" i="2"/>
  <c r="H66" i="2"/>
  <c r="H62" i="2"/>
  <c r="H58" i="2"/>
  <c r="H54" i="2"/>
  <c r="H97" i="2"/>
  <c r="H93" i="2"/>
  <c r="H92" i="2"/>
  <c r="H88" i="2"/>
  <c r="H79" i="2"/>
  <c r="H77" i="2"/>
  <c r="H71" i="2"/>
  <c r="H69" i="2"/>
  <c r="H65" i="2"/>
  <c r="H52" i="2"/>
  <c r="H48" i="2"/>
  <c r="H44" i="2"/>
  <c r="H40" i="2"/>
  <c r="H36" i="2"/>
  <c r="H32" i="2"/>
  <c r="H28" i="2"/>
  <c r="H24" i="2"/>
  <c r="H20" i="2"/>
  <c r="H16" i="2"/>
  <c r="H12" i="2"/>
  <c r="H8" i="2"/>
  <c r="H99" i="2"/>
  <c r="H87" i="2"/>
  <c r="H85" i="2"/>
  <c r="H84" i="2"/>
  <c r="H83" i="2"/>
  <c r="H80" i="2"/>
  <c r="H68" i="2"/>
  <c r="H61" i="2"/>
  <c r="H46" i="2"/>
  <c r="H37" i="2"/>
  <c r="H35" i="2"/>
  <c r="H34" i="2"/>
  <c r="H33" i="2"/>
  <c r="H31" i="2"/>
  <c r="H30" i="2"/>
  <c r="H27" i="2"/>
  <c r="H22" i="2"/>
  <c r="H18" i="2"/>
  <c r="H5" i="1"/>
  <c r="H96" i="2"/>
  <c r="H81" i="2"/>
  <c r="H67" i="2"/>
  <c r="H64" i="2"/>
  <c r="H59" i="2"/>
  <c r="H57" i="2"/>
  <c r="H56" i="2"/>
  <c r="H55" i="2"/>
  <c r="H51" i="2"/>
  <c r="H50" i="2"/>
  <c r="H45" i="2"/>
  <c r="H43" i="2"/>
  <c r="H29" i="2"/>
  <c r="H21" i="2"/>
  <c r="H17" i="2"/>
  <c r="H15" i="2"/>
  <c r="H11" i="2"/>
  <c r="H10" i="2"/>
  <c r="H9" i="2"/>
  <c r="H95" i="2"/>
  <c r="H72" i="2"/>
  <c r="H49" i="2"/>
  <c r="H47" i="2"/>
  <c r="H42" i="2"/>
  <c r="H39" i="2"/>
  <c r="H91" i="2"/>
  <c r="H76" i="2"/>
  <c r="H41" i="2"/>
  <c r="H38" i="2"/>
  <c r="H26" i="2"/>
  <c r="H25" i="2"/>
  <c r="H19" i="2"/>
  <c r="H14" i="2"/>
  <c r="H89" i="2"/>
  <c r="H75" i="2"/>
  <c r="H63" i="2"/>
  <c r="H13" i="2"/>
  <c r="H73" i="2"/>
  <c r="H60" i="2"/>
  <c r="H53" i="2"/>
  <c r="H23" i="2"/>
  <c r="J5" i="2"/>
  <c r="F96" i="2"/>
  <c r="F92" i="2"/>
  <c r="F88" i="2"/>
  <c r="F84" i="2"/>
  <c r="F80" i="2"/>
  <c r="F76" i="2"/>
  <c r="F72" i="2"/>
  <c r="F68" i="2"/>
  <c r="F64" i="2"/>
  <c r="F60" i="2"/>
  <c r="F56" i="2"/>
  <c r="F99" i="2"/>
  <c r="F98" i="2"/>
  <c r="F95" i="2"/>
  <c r="F94" i="2"/>
  <c r="F89" i="2"/>
  <c r="F86" i="2"/>
  <c r="F75" i="2"/>
  <c r="F67" i="2"/>
  <c r="F66" i="2"/>
  <c r="F63" i="2"/>
  <c r="F59" i="2"/>
  <c r="F58" i="2"/>
  <c r="F53" i="2"/>
  <c r="F50" i="2"/>
  <c r="F46" i="2"/>
  <c r="F42" i="2"/>
  <c r="F38" i="2"/>
  <c r="F34" i="2"/>
  <c r="F30" i="2"/>
  <c r="F26" i="2"/>
  <c r="F22" i="2"/>
  <c r="F18" i="2"/>
  <c r="F14" i="2"/>
  <c r="F10" i="2"/>
  <c r="F90" i="2"/>
  <c r="F77" i="2"/>
  <c r="F74" i="2"/>
  <c r="F73" i="2"/>
  <c r="F65" i="2"/>
  <c r="F62" i="2"/>
  <c r="F52" i="2"/>
  <c r="F49" i="2"/>
  <c r="F44" i="2"/>
  <c r="F28" i="2"/>
  <c r="F19" i="2"/>
  <c r="F16" i="2"/>
  <c r="F13" i="2"/>
  <c r="F12" i="2"/>
  <c r="F93" i="2"/>
  <c r="F91" i="2"/>
  <c r="F85" i="2"/>
  <c r="F83" i="2"/>
  <c r="F82" i="2"/>
  <c r="F79" i="2"/>
  <c r="F78" i="2"/>
  <c r="F69" i="2"/>
  <c r="F61" i="2"/>
  <c r="F48" i="2"/>
  <c r="F41" i="2"/>
  <c r="F35" i="2"/>
  <c r="F31" i="2"/>
  <c r="F27" i="2"/>
  <c r="F25" i="2"/>
  <c r="F24" i="2"/>
  <c r="F97" i="2"/>
  <c r="F87" i="2"/>
  <c r="F81" i="2"/>
  <c r="F70" i="2"/>
  <c r="F57" i="2"/>
  <c r="F55" i="2"/>
  <c r="F54" i="2"/>
  <c r="F51" i="2"/>
  <c r="F43" i="2"/>
  <c r="F40" i="2"/>
  <c r="F37" i="2"/>
  <c r="F33" i="2"/>
  <c r="F36" i="2"/>
  <c r="F23" i="2"/>
  <c r="F21" i="2"/>
  <c r="F71" i="2"/>
  <c r="F15" i="2"/>
  <c r="F45" i="2"/>
  <c r="F29" i="2"/>
  <c r="F20" i="2"/>
  <c r="F17" i="2"/>
  <c r="F11" i="2"/>
  <c r="F8" i="2"/>
  <c r="F47" i="2"/>
  <c r="F39" i="2"/>
  <c r="F32" i="2"/>
  <c r="F9" i="2"/>
  <c r="F5" i="1"/>
  <c r="J94" i="2"/>
  <c r="J54" i="2"/>
  <c r="J36" i="2"/>
  <c r="J32" i="2"/>
  <c r="J20" i="2"/>
  <c r="J52" i="2"/>
  <c r="J28" i="2"/>
  <c r="J16" i="2"/>
  <c r="J12" i="2"/>
  <c r="J74" i="2"/>
  <c r="J48" i="2"/>
  <c r="J24" i="2"/>
  <c r="J40" i="2"/>
  <c r="J5" i="1"/>
  <c r="J66" i="2"/>
  <c r="J86" i="2"/>
  <c r="J82" i="2"/>
  <c r="J58" i="2"/>
  <c r="N92" i="2"/>
  <c r="N72" i="2"/>
  <c r="N60" i="2"/>
  <c r="N52" i="2"/>
  <c r="N87" i="2"/>
  <c r="N73" i="2"/>
  <c r="N70" i="2"/>
  <c r="N50" i="2"/>
  <c r="N34" i="2"/>
  <c r="N30" i="2"/>
  <c r="N10" i="2"/>
  <c r="N67" i="2"/>
  <c r="N57" i="2"/>
  <c r="N55" i="2"/>
  <c r="N47" i="2"/>
  <c r="N32" i="2"/>
  <c r="N29" i="2"/>
  <c r="N21" i="2"/>
  <c r="N95" i="2"/>
  <c r="N71" i="2"/>
  <c r="N49" i="2"/>
  <c r="N44" i="2"/>
  <c r="N39" i="2"/>
  <c r="N28" i="2"/>
  <c r="N16" i="2"/>
  <c r="N74" i="2"/>
  <c r="N41" i="2"/>
  <c r="N35" i="2"/>
  <c r="N31" i="2"/>
  <c r="N43" i="2"/>
  <c r="N27" i="2"/>
  <c r="N83" i="2"/>
  <c r="N51" i="2"/>
  <c r="N37" i="2"/>
  <c r="N82" i="2"/>
  <c r="N25" i="2"/>
  <c r="N5" i="1"/>
  <c r="E7" i="2"/>
  <c r="F5" i="2"/>
  <c r="K5" i="2"/>
  <c r="G97" i="2"/>
  <c r="G93" i="2"/>
  <c r="G89" i="2"/>
  <c r="G85" i="2"/>
  <c r="G81" i="2"/>
  <c r="G77" i="2"/>
  <c r="G73" i="2"/>
  <c r="G69" i="2"/>
  <c r="G65" i="2"/>
  <c r="G61" i="2"/>
  <c r="G57" i="2"/>
  <c r="G53" i="2"/>
  <c r="G83" i="2"/>
  <c r="G80" i="2"/>
  <c r="G74" i="2"/>
  <c r="G72" i="2"/>
  <c r="G62" i="2"/>
  <c r="G55" i="2"/>
  <c r="G51" i="2"/>
  <c r="G47" i="2"/>
  <c r="G43" i="2"/>
  <c r="G39" i="2"/>
  <c r="G35" i="2"/>
  <c r="G31" i="2"/>
  <c r="G27" i="2"/>
  <c r="G23" i="2"/>
  <c r="G19" i="2"/>
  <c r="G15" i="2"/>
  <c r="G11" i="2"/>
  <c r="G92" i="2"/>
  <c r="G91" i="2"/>
  <c r="G82" i="2"/>
  <c r="G79" i="2"/>
  <c r="G78" i="2"/>
  <c r="G76" i="2"/>
  <c r="G75" i="2"/>
  <c r="G63" i="2"/>
  <c r="G60" i="2"/>
  <c r="G48" i="2"/>
  <c r="G41" i="2"/>
  <c r="G38" i="2"/>
  <c r="G25" i="2"/>
  <c r="G24" i="2"/>
  <c r="G99" i="2"/>
  <c r="G87" i="2"/>
  <c r="G86" i="2"/>
  <c r="G84" i="2"/>
  <c r="G70" i="2"/>
  <c r="G68" i="2"/>
  <c r="G66" i="2"/>
  <c r="G58" i="2"/>
  <c r="G54" i="2"/>
  <c r="G46" i="2"/>
  <c r="G40" i="2"/>
  <c r="G37" i="2"/>
  <c r="G34" i="2"/>
  <c r="G33" i="2"/>
  <c r="G30" i="2"/>
  <c r="G22" i="2"/>
  <c r="G18" i="2"/>
  <c r="G5" i="1"/>
  <c r="G96" i="2"/>
  <c r="G94" i="2"/>
  <c r="G88" i="2"/>
  <c r="G71" i="2"/>
  <c r="G67" i="2"/>
  <c r="G64" i="2"/>
  <c r="G59" i="2"/>
  <c r="G56" i="2"/>
  <c r="G50" i="2"/>
  <c r="G45" i="2"/>
  <c r="G36" i="2"/>
  <c r="G32" i="2"/>
  <c r="G29" i="2"/>
  <c r="G98" i="2"/>
  <c r="G90" i="2"/>
  <c r="G52" i="2"/>
  <c r="G16" i="2"/>
  <c r="G10" i="2"/>
  <c r="G49" i="2"/>
  <c r="G26" i="2"/>
  <c r="G20" i="2"/>
  <c r="G17" i="2"/>
  <c r="G14" i="2"/>
  <c r="G12" i="2"/>
  <c r="G8" i="2"/>
  <c r="G9" i="2"/>
  <c r="G95" i="2"/>
  <c r="G44" i="2"/>
  <c r="G42" i="2"/>
  <c r="G28" i="2"/>
  <c r="G21" i="2"/>
  <c r="G13" i="2"/>
  <c r="K62" i="2"/>
  <c r="K46" i="2"/>
  <c r="K22" i="2"/>
  <c r="K5" i="1"/>
  <c r="K64" i="2"/>
  <c r="K26" i="2"/>
  <c r="O89" i="2"/>
  <c r="O99" i="2"/>
  <c r="O86" i="2"/>
  <c r="O84" i="2"/>
  <c r="O75" i="2"/>
  <c r="O56" i="2"/>
  <c r="O5" i="1"/>
  <c r="O96" i="2"/>
  <c r="O42" i="2"/>
  <c r="O62" i="2"/>
  <c r="O48" i="2"/>
  <c r="O46" i="2"/>
  <c r="O38" i="2"/>
  <c r="O22" i="2"/>
  <c r="O91" i="2"/>
  <c r="O79" i="2"/>
  <c r="O78" i="2"/>
  <c r="O76" i="2"/>
  <c r="O40" i="2"/>
  <c r="O17" i="2"/>
  <c r="O54" i="2"/>
  <c r="O45" i="2"/>
  <c r="O18" i="2"/>
  <c r="O68" i="2"/>
  <c r="O26" i="2"/>
  <c r="O36" i="2"/>
  <c r="F7" i="2"/>
  <c r="G5" i="2"/>
  <c r="L5" i="2"/>
  <c r="H7" i="2"/>
  <c r="E5" i="2"/>
  <c r="I5" i="2"/>
  <c r="M5" i="2"/>
  <c r="J10" i="1"/>
  <c r="J10" i="2" s="1"/>
  <c r="J9" i="2"/>
  <c r="J11" i="2"/>
  <c r="J15" i="2"/>
  <c r="J25" i="2"/>
  <c r="J33" i="2"/>
  <c r="J37" i="2"/>
  <c r="J43" i="2"/>
  <c r="J51" i="2"/>
  <c r="J69" i="2"/>
  <c r="J85" i="2"/>
  <c r="J99" i="2"/>
  <c r="K8" i="2"/>
  <c r="J13" i="2"/>
  <c r="J17" i="2"/>
  <c r="J21" i="2"/>
  <c r="J23" i="2"/>
  <c r="J29" i="2"/>
  <c r="J31" i="2"/>
  <c r="J35" i="2"/>
  <c r="J41" i="2"/>
  <c r="J45" i="2"/>
  <c r="J47" i="2"/>
  <c r="J49" i="2"/>
  <c r="J53" i="2"/>
  <c r="J55" i="2"/>
  <c r="J57" i="2"/>
  <c r="J61" i="2"/>
  <c r="J67" i="2"/>
  <c r="J71" i="2"/>
  <c r="J73" i="2"/>
  <c r="J75" i="2"/>
  <c r="J77" i="2"/>
  <c r="J87" i="2"/>
  <c r="J89" i="2"/>
  <c r="J91" i="2"/>
  <c r="J95" i="2"/>
  <c r="K19" i="2"/>
  <c r="K27" i="2"/>
  <c r="K39" i="2"/>
  <c r="K59" i="2"/>
  <c r="K63" i="2"/>
  <c r="K65" i="2"/>
  <c r="K79" i="2"/>
  <c r="K81" i="2"/>
  <c r="K83" i="2"/>
  <c r="K93" i="2"/>
  <c r="K97" i="2"/>
  <c r="K44" i="2"/>
  <c r="J14" i="2"/>
  <c r="J18" i="2"/>
  <c r="J30" i="2"/>
  <c r="J34" i="2"/>
  <c r="J38" i="2"/>
  <c r="J42" i="2"/>
  <c r="J50" i="2"/>
  <c r="J70" i="2"/>
  <c r="J78" i="2"/>
  <c r="J90" i="2"/>
  <c r="K7" i="2"/>
  <c r="K72" i="2"/>
  <c r="K98" i="2"/>
  <c r="J56" i="2"/>
  <c r="J60" i="2"/>
  <c r="J68" i="2"/>
  <c r="J76" i="2"/>
  <c r="J80" i="2"/>
  <c r="J84" i="2"/>
  <c r="J88" i="2"/>
  <c r="J92" i="2"/>
  <c r="J96" i="2"/>
</calcChain>
</file>

<file path=xl/sharedStrings.xml><?xml version="1.0" encoding="utf-8"?>
<sst xmlns="http://schemas.openxmlformats.org/spreadsheetml/2006/main" count="637" uniqueCount="131">
  <si>
    <t>T.Y.B.Com.- C</t>
  </si>
  <si>
    <t>CLASS TEACHER : RACHEL GEORGE</t>
  </si>
  <si>
    <t>SUBJECT</t>
  </si>
  <si>
    <t>ACC5</t>
  </si>
  <si>
    <t>ACC6</t>
  </si>
  <si>
    <t>ACC7</t>
  </si>
  <si>
    <t>BECO3</t>
  </si>
  <si>
    <t>MHRM</t>
  </si>
  <si>
    <t>MR</t>
  </si>
  <si>
    <t>DIT</t>
  </si>
  <si>
    <t>CSA</t>
  </si>
  <si>
    <t>CSA PRACT</t>
  </si>
  <si>
    <t>HBW</t>
  </si>
  <si>
    <t>EXP</t>
  </si>
  <si>
    <t>PROFESSOR</t>
  </si>
  <si>
    <t>KM2</t>
  </si>
  <si>
    <t>JB</t>
  </si>
  <si>
    <t>RG</t>
  </si>
  <si>
    <t>GT</t>
  </si>
  <si>
    <t>AR</t>
  </si>
  <si>
    <t>HB</t>
  </si>
  <si>
    <t>CB</t>
  </si>
  <si>
    <t>PT</t>
  </si>
  <si>
    <t>PS</t>
  </si>
  <si>
    <t>SM</t>
  </si>
  <si>
    <t>VS</t>
  </si>
  <si>
    <t>NO. OF LECTURES TAKEN</t>
  </si>
  <si>
    <t>PERMITTED ABSENCE</t>
  </si>
  <si>
    <t>ROLL NO.</t>
  </si>
  <si>
    <t>SURNAME</t>
  </si>
  <si>
    <t>SUB1</t>
  </si>
  <si>
    <t>SUB2</t>
  </si>
  <si>
    <t>NO. OF LECTURES ABSENT</t>
  </si>
  <si>
    <t>NO.OF LECTURES ABSENT</t>
  </si>
  <si>
    <t>ALLOYNA ALBERT DIAS</t>
  </si>
  <si>
    <t>PHBW</t>
  </si>
  <si>
    <t>ALMEIDA RUTH SAMANTHA STEPHEN</t>
  </si>
  <si>
    <t>ALPHONSO IAN EARL EDWARD</t>
  </si>
  <si>
    <t>ANDREA GABRIELLA JASWANTH KUMAR</t>
  </si>
  <si>
    <t>BANDEKAR CHINMAY SUNIL</t>
  </si>
  <si>
    <t>BHALEKAR NIRMITI PRADEEP</t>
  </si>
  <si>
    <t>BHURUK PRATIK SUBHASH</t>
  </si>
  <si>
    <t>CARDOZA RACHAEL REBECCA ROBERT</t>
  </si>
  <si>
    <t>CHAUDHARI NILAKSHI MANGESH</t>
  </si>
  <si>
    <t>MENDONCA CLERITA CLIFFORD</t>
  </si>
  <si>
    <t>CORREA KEEGAN ANTHONY</t>
  </si>
  <si>
    <t>EM</t>
  </si>
  <si>
    <t>COUTINHO SANIKA CARMELO</t>
  </si>
  <si>
    <t>D SOUZA MIKAEL SAVIO PAUL MELWYN</t>
  </si>
  <si>
    <t>DARIPELLY SRIKANT RAMULU</t>
  </si>
  <si>
    <t>DCOSTA JANESIA VINCENT</t>
  </si>
  <si>
    <t>DIAS SHANE SAVIO HILDA</t>
  </si>
  <si>
    <t>DMELLO SWEENEL KIRIJ</t>
  </si>
  <si>
    <t>DSA NIKITA NELSON</t>
  </si>
  <si>
    <t>DSOUZA AGNES CEDRIC</t>
  </si>
  <si>
    <t>D'SOUZA CHELSEA BLOOMY CHARLES</t>
  </si>
  <si>
    <t>DSOUZA JESSICA JANE BRIAN</t>
  </si>
  <si>
    <t>DSOUZA LORETTA LUIS</t>
  </si>
  <si>
    <t>DSOUZA MISHIKA JOSEPH</t>
  </si>
  <si>
    <t>DSOUZA RHEA MELROY</t>
  </si>
  <si>
    <t>DSOUZA SHAWN THOMAS</t>
  </si>
  <si>
    <t>DSOUZA THERESA NOEL</t>
  </si>
  <si>
    <t>DUBEY SHUBHAM RAKESH</t>
  </si>
  <si>
    <t>ERANGLE STEFFY SIMON</t>
  </si>
  <si>
    <t>FERNANDES CHRISLEY CYRL</t>
  </si>
  <si>
    <t>FERNANDES JELSON JOHN</t>
  </si>
  <si>
    <t>FERNANDES ROCHELLE JOSEPH</t>
  </si>
  <si>
    <t>FERNANDES STEFFY ARTHUR</t>
  </si>
  <si>
    <t>FERREIRA ANKITA ADLE</t>
  </si>
  <si>
    <t>FREESE KURT KARL</t>
  </si>
  <si>
    <t>GAMA AARON GARRY</t>
  </si>
  <si>
    <t>GIBSON DIONNE KATHLEEN DENOR</t>
  </si>
  <si>
    <t>GONSALVES CHANTELLE FLEURETTE KEITH</t>
  </si>
  <si>
    <t>GOURIA VELANI REGIENALD</t>
  </si>
  <si>
    <t>HENDRICKS NILFA NILAS</t>
  </si>
  <si>
    <t>HENRIQUES VENCIA LLOYD</t>
  </si>
  <si>
    <t>JOHN CHRISTABEL SPENCER</t>
  </si>
  <si>
    <t>KANOJIA JYOTI RAMSHANKAR</t>
  </si>
  <si>
    <t>KEVIN KURIAKOSE DEVASIA</t>
  </si>
  <si>
    <t>KOLAMBKAR SAHIL DEEPAK</t>
  </si>
  <si>
    <t>LASRADO JOSSTON ZEON JOHNSON</t>
  </si>
  <si>
    <t>LEWIS VENISHA GILBERT</t>
  </si>
  <si>
    <t>LOBO JOY RAYMON</t>
  </si>
  <si>
    <t>MANE DARSHAN SHRIRAM</t>
  </si>
  <si>
    <t>MASCARENHAS ANAIDA ALEXINO</t>
  </si>
  <si>
    <t>MASCARENHAS RHEAN SAVIO RONALD</t>
  </si>
  <si>
    <t>MEHTA PRIYANKA VIPUL</t>
  </si>
  <si>
    <t>MENDONCA CHRISTOPHER SAVIO</t>
  </si>
  <si>
    <t>MERGA MAHESH SAMUEL</t>
  </si>
  <si>
    <t>MIRANDA VALENCIA PETER</t>
  </si>
  <si>
    <t>MONIS ELISHA EDWARD</t>
  </si>
  <si>
    <t>NAG SAGANIKA SHANTANU</t>
  </si>
  <si>
    <t>NAIR SRILAKSHMI ANIL</t>
  </si>
  <si>
    <t>NETTO MALAIKA ROCKY</t>
  </si>
  <si>
    <t>NIKHIL JOSE MATHEW</t>
  </si>
  <si>
    <t>OMLE DHARMESH HARISHCHANDRA</t>
  </si>
  <si>
    <t>PANDEY APARNA VIJAY</t>
  </si>
  <si>
    <t>PATTATH SILVIYA JAMES</t>
  </si>
  <si>
    <t>PAYRA ROHAN JOHN</t>
  </si>
  <si>
    <t>PEREIRA JOE HILLARY</t>
  </si>
  <si>
    <t>PEREIRA REX CHESTER</t>
  </si>
  <si>
    <t>PICARDO NOELLA PETER</t>
  </si>
  <si>
    <t>PINTO JANICIA JOSEPH</t>
  </si>
  <si>
    <t>PINTO LEVIS GEORGE</t>
  </si>
  <si>
    <t>PISHARODY RESHMA DEVADAS</t>
  </si>
  <si>
    <t>PRISTY ANN PAULSON</t>
  </si>
  <si>
    <t>QUADROS ALDEN DENVER ALERIO</t>
  </si>
  <si>
    <t>RACHAL JIMMY SATREA</t>
  </si>
  <si>
    <t>REBELLO TELFA MISCHELLE PAUL</t>
  </si>
  <si>
    <t>RHEA JOLY</t>
  </si>
  <si>
    <t>RODRIGUES LARISA ALEX</t>
  </si>
  <si>
    <t>RODRIGUES MELISSA MICHEAL</t>
  </si>
  <si>
    <t>RODRIGUES REDALIA RAYNOLD</t>
  </si>
  <si>
    <t>ROSARIO BRENELL CHRISTOPHER</t>
  </si>
  <si>
    <t>SALIAN NITISHKUMAR KRISHNA</t>
  </si>
  <si>
    <t>SEQUEIRA AMANDA ALFRED</t>
  </si>
  <si>
    <t>SEQUEIRA RYAN ANTHONY</t>
  </si>
  <si>
    <t>SERRAO ROSHAN AUGUSTINE LIGOURY</t>
  </si>
  <si>
    <t>SHAIKH TANIYA SHAFI AHMED</t>
  </si>
  <si>
    <t>SHET MANALI MANGESH</t>
  </si>
  <si>
    <t>SHETTY SHWETA SHIVANNA</t>
  </si>
  <si>
    <t>SIMOES JOLANDA BLANCHE JOHN</t>
  </si>
  <si>
    <t>SOUVIK BOSE</t>
  </si>
  <si>
    <t>TAURO FIONA RUDOLF</t>
  </si>
  <si>
    <t>TRESSA THOMAS</t>
  </si>
  <si>
    <t>VAZ MELITA MICHAEL</t>
  </si>
  <si>
    <t>WALA JINAL CHIMANLAL</t>
  </si>
  <si>
    <t>DSOUZA RENITA FELIX</t>
  </si>
  <si>
    <t>MOHD SALMAN MOHD RAFIQUE</t>
  </si>
  <si>
    <t xml:space="preserve">HENRIQUES LOYVAIN LLOYD </t>
  </si>
  <si>
    <t xml:space="preserve">CLASS TEACHER 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</si>
</sst>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0"/>
      <color rgb="FF000000"/>
      <name val="Arial"/>
    </font>
    <font>
      <b/>
      <sz val="10"/>
      <color rgb="FF000000"/>
      <name val="Arial"/>
    </font>
    <font>
      <sz val="10"/>
      <name val="Arial"/>
    </font>
    <font>
      <sz val="10"/>
      <name val="Arial"/>
    </font>
    <font>
      <sz val="10"/>
      <color rgb="FFFFFF00"/>
      <name val="Arial"/>
    </font>
    <font>
      <sz val="11"/>
      <color rgb="FF000000"/>
      <name val="Inconsolata"/>
    </font>
    <font>
      <sz val="10"/>
      <color rgb="FF000000"/>
      <name val="Arial"/>
    </font>
    <font>
      <b/>
      <sz val="9"/>
      <color rgb="FF000000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sz val="9"/>
      <color rgb="FFFFFF00"/>
      <name val="Arial"/>
      <family val="2"/>
    </font>
    <font>
      <sz val="9"/>
      <color theme="1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CCFF"/>
        <bgColor rgb="FFFFCCFF"/>
      </patternFill>
    </fill>
    <fill>
      <patternFill patternType="solid">
        <fgColor rgb="FFCC99FF"/>
        <bgColor rgb="FFCC99FF"/>
      </patternFill>
    </fill>
    <fill>
      <patternFill patternType="solid">
        <fgColor rgb="FF6699FF"/>
        <bgColor rgb="FF6699FF"/>
      </patternFill>
    </fill>
    <fill>
      <patternFill patternType="solid">
        <fgColor rgb="FF66FFFF"/>
        <bgColor rgb="FF66FFFF"/>
      </patternFill>
    </fill>
    <fill>
      <patternFill patternType="solid">
        <fgColor rgb="FF741B47"/>
        <bgColor rgb="FF741B47"/>
      </patternFill>
    </fill>
    <fill>
      <patternFill patternType="solid">
        <fgColor rgb="FFFFFFFF"/>
        <bgColor rgb="FFFFFFFF"/>
      </patternFill>
    </fill>
    <fill>
      <patternFill patternType="solid">
        <fgColor rgb="FFC9DAF8"/>
        <bgColor rgb="FFC9DAF8"/>
      </patternFill>
    </fill>
    <fill>
      <patternFill patternType="solid">
        <fgColor rgb="FFFFF2CC"/>
        <bgColor rgb="FFFFF2CC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 applyFont="1" applyAlignment="1"/>
    <xf numFmtId="0" fontId="1" fillId="3" borderId="4" xfId="0" applyFont="1" applyFill="1" applyBorder="1" applyAlignment="1">
      <alignment horizontal="center"/>
    </xf>
    <xf numFmtId="0" fontId="3" fillId="3" borderId="4" xfId="0" applyFont="1" applyFill="1" applyBorder="1" applyAlignment="1"/>
    <xf numFmtId="0" fontId="1" fillId="3" borderId="4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 wrapText="1"/>
    </xf>
    <xf numFmtId="0" fontId="3" fillId="4" borderId="4" xfId="0" applyFont="1" applyFill="1" applyBorder="1" applyAlignment="1">
      <alignment wrapText="1"/>
    </xf>
    <xf numFmtId="0" fontId="1" fillId="4" borderId="4" xfId="0" applyFont="1" applyFill="1" applyBorder="1" applyAlignment="1">
      <alignment horizontal="center" wrapText="1"/>
    </xf>
    <xf numFmtId="0" fontId="1" fillId="5" borderId="4" xfId="0" applyFont="1" applyFill="1" applyBorder="1" applyAlignment="1">
      <alignment horizontal="center" wrapText="1"/>
    </xf>
    <xf numFmtId="0" fontId="3" fillId="5" borderId="4" xfId="0" applyFont="1" applyFill="1" applyBorder="1" applyAlignment="1">
      <alignment wrapText="1"/>
    </xf>
    <xf numFmtId="0" fontId="1" fillId="5" borderId="4" xfId="0" applyFont="1" applyFill="1" applyBorder="1" applyAlignment="1">
      <alignment horizontal="center" wrapText="1"/>
    </xf>
    <xf numFmtId="0" fontId="1" fillId="5" borderId="4" xfId="0" applyFont="1" applyFill="1" applyBorder="1" applyAlignment="1">
      <alignment horizontal="center" wrapText="1"/>
    </xf>
    <xf numFmtId="0" fontId="2" fillId="0" borderId="0" xfId="0" applyFont="1"/>
    <xf numFmtId="0" fontId="3" fillId="5" borderId="5" xfId="0" applyFont="1" applyFill="1" applyBorder="1" applyAlignment="1">
      <alignment horizontal="center"/>
    </xf>
    <xf numFmtId="0" fontId="1" fillId="6" borderId="4" xfId="0" applyFont="1" applyFill="1" applyBorder="1" applyAlignment="1">
      <alignment horizontal="center" wrapText="1"/>
    </xf>
    <xf numFmtId="0" fontId="3" fillId="6" borderId="4" xfId="0" applyFont="1" applyFill="1" applyBorder="1" applyAlignment="1">
      <alignment wrapText="1"/>
    </xf>
    <xf numFmtId="0" fontId="1" fillId="6" borderId="5" xfId="0" applyFont="1" applyFill="1" applyBorder="1" applyAlignment="1">
      <alignment horizontal="center" wrapText="1"/>
    </xf>
    <xf numFmtId="0" fontId="1" fillId="6" borderId="4" xfId="0" applyFont="1" applyFill="1" applyBorder="1" applyAlignment="1">
      <alignment horizontal="center" wrapText="1"/>
    </xf>
    <xf numFmtId="0" fontId="4" fillId="7" borderId="4" xfId="0" applyFont="1" applyFill="1" applyBorder="1" applyAlignment="1">
      <alignment horizontal="center" wrapText="1"/>
    </xf>
    <xf numFmtId="0" fontId="4" fillId="7" borderId="4" xfId="0" applyFont="1" applyFill="1" applyBorder="1" applyAlignment="1">
      <alignment horizontal="left" wrapText="1"/>
    </xf>
    <xf numFmtId="0" fontId="4" fillId="7" borderId="4" xfId="0" applyFont="1" applyFill="1" applyBorder="1" applyAlignment="1">
      <alignment horizontal="left" wrapText="1"/>
    </xf>
    <xf numFmtId="0" fontId="5" fillId="8" borderId="0" xfId="0" applyFont="1" applyFill="1"/>
    <xf numFmtId="0" fontId="4" fillId="7" borderId="5" xfId="0" applyFont="1" applyFill="1" applyBorder="1" applyAlignment="1">
      <alignment horizontal="center" wrapText="1"/>
    </xf>
    <xf numFmtId="0" fontId="4" fillId="7" borderId="5" xfId="0" applyFont="1" applyFill="1" applyBorder="1" applyAlignment="1">
      <alignment horizontal="center" wrapText="1"/>
    </xf>
    <xf numFmtId="0" fontId="6" fillId="9" borderId="4" xfId="0" applyFont="1" applyFill="1" applyBorder="1" applyAlignment="1">
      <alignment horizontal="center"/>
    </xf>
    <xf numFmtId="0" fontId="6" fillId="9" borderId="4" xfId="0" applyFont="1" applyFill="1" applyBorder="1" applyAlignment="1">
      <alignment horizontal="left"/>
    </xf>
    <xf numFmtId="9" fontId="6" fillId="10" borderId="5" xfId="0" applyNumberFormat="1" applyFont="1" applyFill="1" applyBorder="1" applyAlignment="1">
      <alignment horizontal="center"/>
    </xf>
    <xf numFmtId="9" fontId="3" fillId="10" borderId="6" xfId="0" applyNumberFormat="1" applyFont="1" applyFill="1" applyBorder="1" applyAlignment="1"/>
    <xf numFmtId="9" fontId="6" fillId="10" borderId="6" xfId="0" applyNumberFormat="1" applyFont="1" applyFill="1" applyBorder="1" applyAlignment="1">
      <alignment horizontal="center"/>
    </xf>
    <xf numFmtId="0" fontId="6" fillId="9" borderId="4" xfId="0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9" fillId="0" borderId="0" xfId="0" applyFont="1" applyAlignment="1"/>
    <xf numFmtId="0" fontId="7" fillId="3" borderId="4" xfId="0" applyFont="1" applyFill="1" applyBorder="1" applyAlignment="1">
      <alignment horizontal="center"/>
    </xf>
    <xf numFmtId="0" fontId="8" fillId="3" borderId="4" xfId="0" applyFont="1" applyFill="1" applyBorder="1" applyAlignment="1"/>
    <xf numFmtId="0" fontId="7" fillId="4" borderId="4" xfId="0" applyFont="1" applyFill="1" applyBorder="1" applyAlignment="1">
      <alignment horizontal="center" wrapText="1"/>
    </xf>
    <xf numFmtId="0" fontId="8" fillId="4" borderId="4" xfId="0" applyFont="1" applyFill="1" applyBorder="1" applyAlignment="1">
      <alignment wrapText="1"/>
    </xf>
    <xf numFmtId="0" fontId="7" fillId="5" borderId="4" xfId="0" applyFont="1" applyFill="1" applyBorder="1" applyAlignment="1">
      <alignment horizontal="center" wrapText="1"/>
    </xf>
    <xf numFmtId="0" fontId="8" fillId="5" borderId="4" xfId="0" applyFont="1" applyFill="1" applyBorder="1" applyAlignment="1">
      <alignment wrapText="1"/>
    </xf>
    <xf numFmtId="0" fontId="8" fillId="5" borderId="4" xfId="0" applyFont="1" applyFill="1" applyBorder="1" applyAlignment="1">
      <alignment horizontal="center"/>
    </xf>
    <xf numFmtId="0" fontId="7" fillId="6" borderId="4" xfId="0" applyFont="1" applyFill="1" applyBorder="1" applyAlignment="1">
      <alignment horizontal="center" wrapText="1"/>
    </xf>
    <xf numFmtId="0" fontId="8" fillId="6" borderId="4" xfId="0" applyFont="1" applyFill="1" applyBorder="1" applyAlignment="1">
      <alignment wrapText="1"/>
    </xf>
    <xf numFmtId="0" fontId="7" fillId="6" borderId="5" xfId="0" applyFont="1" applyFill="1" applyBorder="1" applyAlignment="1">
      <alignment horizontal="center" wrapText="1"/>
    </xf>
    <xf numFmtId="0" fontId="10" fillId="7" borderId="4" xfId="0" applyFont="1" applyFill="1" applyBorder="1" applyAlignment="1">
      <alignment horizontal="center" wrapText="1"/>
    </xf>
    <xf numFmtId="0" fontId="10" fillId="7" borderId="4" xfId="0" applyFont="1" applyFill="1" applyBorder="1" applyAlignment="1">
      <alignment horizontal="left" wrapText="1"/>
    </xf>
    <xf numFmtId="0" fontId="9" fillId="9" borderId="4" xfId="0" applyFont="1" applyFill="1" applyBorder="1" applyAlignment="1">
      <alignment horizontal="center"/>
    </xf>
    <xf numFmtId="0" fontId="9" fillId="9" borderId="4" xfId="0" applyFont="1" applyFill="1" applyBorder="1" applyAlignment="1">
      <alignment horizontal="left"/>
    </xf>
    <xf numFmtId="0" fontId="9" fillId="10" borderId="5" xfId="0" applyFont="1" applyFill="1" applyBorder="1" applyAlignment="1">
      <alignment horizontal="center"/>
    </xf>
    <xf numFmtId="0" fontId="9" fillId="10" borderId="4" xfId="0" applyFont="1" applyFill="1" applyBorder="1" applyAlignment="1">
      <alignment horizontal="center"/>
    </xf>
    <xf numFmtId="0" fontId="8" fillId="10" borderId="4" xfId="0" applyFont="1" applyFill="1" applyBorder="1" applyAlignment="1">
      <alignment horizontal="center"/>
    </xf>
    <xf numFmtId="0" fontId="8" fillId="10" borderId="5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11" fillId="11" borderId="7" xfId="0" applyFont="1" applyFill="1" applyBorder="1" applyAlignment="1">
      <alignment vertical="center"/>
    </xf>
    <xf numFmtId="0" fontId="11" fillId="11" borderId="7" xfId="0" applyFont="1" applyFill="1" applyBorder="1" applyAlignment="1">
      <alignment horizontal="center" vertical="center"/>
    </xf>
    <xf numFmtId="0" fontId="9" fillId="9" borderId="8" xfId="0" applyFont="1" applyFill="1" applyBorder="1" applyAlignment="1">
      <alignment horizontal="center"/>
    </xf>
    <xf numFmtId="0" fontId="9" fillId="9" borderId="8" xfId="0" applyFont="1" applyFill="1" applyBorder="1" applyAlignment="1">
      <alignment horizontal="left"/>
    </xf>
    <xf numFmtId="0" fontId="8" fillId="10" borderId="8" xfId="0" applyFont="1" applyFill="1" applyBorder="1" applyAlignment="1">
      <alignment horizontal="center"/>
    </xf>
    <xf numFmtId="0" fontId="9" fillId="10" borderId="8" xfId="0" applyFont="1" applyFill="1" applyBorder="1" applyAlignment="1">
      <alignment horizontal="center"/>
    </xf>
    <xf numFmtId="0" fontId="8" fillId="10" borderId="9" xfId="0" applyFont="1" applyFill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8" fillId="10" borderId="10" xfId="0" applyFont="1" applyFill="1" applyBorder="1" applyAlignment="1">
      <alignment horizontal="center"/>
    </xf>
    <xf numFmtId="0" fontId="8" fillId="10" borderId="11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 wrapText="1"/>
    </xf>
    <xf numFmtId="0" fontId="8" fillId="5" borderId="4" xfId="0" applyFont="1" applyFill="1" applyBorder="1" applyAlignment="1">
      <alignment horizontal="center" wrapText="1"/>
    </xf>
    <xf numFmtId="0" fontId="8" fillId="6" borderId="4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/>
    </xf>
    <xf numFmtId="0" fontId="8" fillId="0" borderId="2" xfId="0" applyFont="1" applyBorder="1"/>
    <xf numFmtId="0" fontId="7" fillId="2" borderId="1" xfId="0" applyFont="1" applyFill="1" applyBorder="1" applyAlignment="1">
      <alignment horizontal="left"/>
    </xf>
    <xf numFmtId="0" fontId="8" fillId="0" borderId="3" xfId="0" applyFont="1" applyBorder="1"/>
    <xf numFmtId="0" fontId="10" fillId="7" borderId="1" xfId="0" applyFont="1" applyFill="1" applyBorder="1" applyAlignment="1">
      <alignment horizontal="center" wrapText="1"/>
    </xf>
    <xf numFmtId="0" fontId="10" fillId="7" borderId="3" xfId="0" applyFont="1" applyFill="1" applyBorder="1" applyAlignment="1">
      <alignment horizontal="center" wrapText="1"/>
    </xf>
    <xf numFmtId="0" fontId="10" fillId="7" borderId="2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1" fillId="2" borderId="1" xfId="0" applyFont="1" applyFill="1" applyBorder="1" applyAlignment="1">
      <alignment horizontal="left"/>
    </xf>
    <xf numFmtId="0" fontId="2" fillId="0" borderId="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A846"/>
  <sheetViews>
    <sheetView tabSelected="1" topLeftCell="A76" workbookViewId="0">
      <selection activeCell="K100" sqref="K100"/>
    </sheetView>
  </sheetViews>
  <sheetFormatPr defaultColWidth="14.42578125" defaultRowHeight="15.75" customHeight="1"/>
  <cols>
    <col min="1" max="1" width="7.140625" style="30" customWidth="1"/>
    <col min="2" max="2" width="20" style="30" customWidth="1"/>
    <col min="3" max="3" width="6" style="58" customWidth="1"/>
    <col min="4" max="4" width="4.5703125" style="30" customWidth="1"/>
    <col min="5" max="5" width="5" style="30" customWidth="1"/>
    <col min="6" max="6" width="5.7109375" style="58" customWidth="1"/>
    <col min="7" max="7" width="5.140625" style="58" customWidth="1"/>
    <col min="8" max="8" width="5.5703125" style="58" customWidth="1"/>
    <col min="9" max="9" width="4.85546875" style="58" customWidth="1"/>
    <col min="10" max="10" width="5.140625" style="30" customWidth="1"/>
    <col min="11" max="11" width="5" style="30" customWidth="1"/>
    <col min="12" max="12" width="4.85546875" style="58" customWidth="1"/>
    <col min="13" max="13" width="4.42578125" style="58" customWidth="1"/>
    <col min="14" max="14" width="5" style="58" customWidth="1"/>
    <col min="15" max="15" width="7" style="58" customWidth="1"/>
    <col min="16" max="16384" width="14.42578125" style="30"/>
  </cols>
  <sheetData>
    <row r="1" spans="1:15" ht="15.75" customHeight="1">
      <c r="A1" s="65" t="s">
        <v>0</v>
      </c>
      <c r="B1" s="66"/>
      <c r="C1" s="67" t="s">
        <v>130</v>
      </c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6"/>
    </row>
    <row r="2" spans="1:15" ht="15.75" customHeight="1">
      <c r="A2" s="31" t="s">
        <v>2</v>
      </c>
      <c r="B2" s="32"/>
      <c r="C2" s="61"/>
      <c r="D2" s="32"/>
      <c r="E2" s="31" t="s">
        <v>3</v>
      </c>
      <c r="F2" s="31" t="s">
        <v>4</v>
      </c>
      <c r="G2" s="31" t="s">
        <v>5</v>
      </c>
      <c r="H2" s="31" t="s">
        <v>6</v>
      </c>
      <c r="I2" s="31" t="s">
        <v>7</v>
      </c>
      <c r="J2" s="31" t="s">
        <v>8</v>
      </c>
      <c r="K2" s="31" t="s">
        <v>9</v>
      </c>
      <c r="L2" s="31" t="s">
        <v>10</v>
      </c>
      <c r="M2" s="31" t="s">
        <v>11</v>
      </c>
      <c r="N2" s="31" t="s">
        <v>12</v>
      </c>
      <c r="O2" s="31" t="s">
        <v>13</v>
      </c>
    </row>
    <row r="3" spans="1:15" ht="15.75" customHeight="1">
      <c r="A3" s="33" t="s">
        <v>14</v>
      </c>
      <c r="B3" s="34"/>
      <c r="C3" s="62"/>
      <c r="D3" s="34"/>
      <c r="E3" s="33" t="s">
        <v>15</v>
      </c>
      <c r="F3" s="33" t="s">
        <v>16</v>
      </c>
      <c r="G3" s="33" t="s">
        <v>17</v>
      </c>
      <c r="H3" s="33" t="s">
        <v>18</v>
      </c>
      <c r="I3" s="33" t="s">
        <v>19</v>
      </c>
      <c r="J3" s="33" t="s">
        <v>20</v>
      </c>
      <c r="K3" s="33" t="s">
        <v>17</v>
      </c>
      <c r="L3" s="33" t="s">
        <v>22</v>
      </c>
      <c r="M3" s="33" t="s">
        <v>23</v>
      </c>
      <c r="N3" s="33" t="s">
        <v>24</v>
      </c>
      <c r="O3" s="33" t="s">
        <v>25</v>
      </c>
    </row>
    <row r="4" spans="1:15" ht="15.75" customHeight="1">
      <c r="A4" s="35" t="s">
        <v>26</v>
      </c>
      <c r="B4" s="36"/>
      <c r="C4" s="63"/>
      <c r="D4" s="36"/>
      <c r="E4" s="35" t="str">
        <f ca="1">IFERROR(__xludf.DUMMYFUNCTION("IMPORTRANGE(""1Seb5WEOT5v6gJn0g8hdgUP7v5yl1tjkEcYOupDZKwNU"",""SEM1!N4"")"),"35")</f>
        <v>35</v>
      </c>
      <c r="F4" s="35" t="str">
        <f ca="1">IFERROR(__xludf.DUMMYFUNCTION("IMPORTRANGE(""1DjEAuvqwrhm06emuz64cvdc7rNxbUmD2WX5HJJKdJhE"",""SEM1!q4"")"),"34")</f>
        <v>34</v>
      </c>
      <c r="G4" s="35" t="str">
        <f ca="1">IFERROR(__xludf.DUMMYFUNCTION("ImportRange(""1Xbm7sCPfkN3yOIGWW4K9uZumncFcOjHWBhP_FCi_Aho"",""sem1!N4"")"),"23")</f>
        <v>23</v>
      </c>
      <c r="H4" s="35" t="str">
        <f ca="1">IFERROR(__xludf.DUMMYFUNCTION("ImportRange(""141av8lTEAjXZkp2glcC8ekZQIbauZnowoBDw9TbB94Y"",""sem1!H4"")"),"22")</f>
        <v>22</v>
      </c>
      <c r="I4" s="35" t="str">
        <f ca="1">IFERROR(__xludf.DUMMYFUNCTION("IMPORTRANGE(""1KPLZIBYklGObEyIT9uJGPG99oosNhq5fUjKx7WRx_Xk"",""SEM1!K4"")"),"25")</f>
        <v>25</v>
      </c>
      <c r="J4" s="35" t="str">
        <f ca="1">IFERROR(__xludf.DUMMYFUNCTION("ImportRange(""1EbKYrq1AajoMI961b4LHs2p6SoDlHL2HBDJ0zl8ELMk"",""SEM1!Q4"")"),"23")</f>
        <v>23</v>
      </c>
      <c r="K4" s="35" t="str">
        <f ca="1">IFERROR(__xludf.DUMMYFUNCTION("ImportRange(""1Xbm7sCPfkN3yOIGWW4K9uZumncFcOjHWBhP_FCi_Aho"",""sem1!Q4"")"),"17")</f>
        <v>17</v>
      </c>
      <c r="L4" s="35" t="str">
        <f ca="1">IFERROR(__xludf.DUMMYFUNCTION("IMPORTRANGE(""1JqnQi6QJ1sMs0yP_cd1aV2Z-TPY4lT_HfoTdJdqXBH0"",""SEM1!Z4"")"),"23")</f>
        <v>23</v>
      </c>
      <c r="M4" s="37" t="str">
        <f ca="1">IFERROR(__xludf.DUMMYFUNCTION("IMPORTRANGE(""1xdF50wJNzW7wgi36L8a853Mff8iLj0ZIaZT1EG0Envo"",""sem1!V4"")"),"8")</f>
        <v>8</v>
      </c>
      <c r="N4" s="35" t="str">
        <f ca="1">IFERROR(__xludf.DUMMYFUNCTION("IMPORTRANGE(""1eDh0bZprejd8Sk-g0arGWs1CguB5h65CsNZb4ifRJyc"",""SEM1!Z4"")"),"21")</f>
        <v>21</v>
      </c>
      <c r="O4" s="35" t="str">
        <f ca="1">IFERROR(__xludf.DUMMYFUNCTION("ImportRange(""1aGucSPn2cq_tvw1m-1oesmXfvXETerxibdJTymD6g3s"",""SEM1!AC4"")"),"16")</f>
        <v>16</v>
      </c>
    </row>
    <row r="5" spans="1:15" ht="15.75" customHeight="1">
      <c r="A5" s="38" t="s">
        <v>27</v>
      </c>
      <c r="B5" s="39"/>
      <c r="C5" s="64"/>
      <c r="D5" s="39"/>
      <c r="E5" s="40">
        <f t="shared" ref="E5:O5" ca="1" si="0">FLOOR(E4/4,1)</f>
        <v>8</v>
      </c>
      <c r="F5" s="40">
        <f t="shared" ca="1" si="0"/>
        <v>8</v>
      </c>
      <c r="G5" s="40">
        <f t="shared" ca="1" si="0"/>
        <v>5</v>
      </c>
      <c r="H5" s="38">
        <f t="shared" ca="1" si="0"/>
        <v>5</v>
      </c>
      <c r="I5" s="38">
        <f t="shared" ca="1" si="0"/>
        <v>6</v>
      </c>
      <c r="J5" s="38">
        <f t="shared" ca="1" si="0"/>
        <v>5</v>
      </c>
      <c r="K5" s="38">
        <f t="shared" ca="1" si="0"/>
        <v>4</v>
      </c>
      <c r="L5" s="40">
        <f t="shared" ca="1" si="0"/>
        <v>5</v>
      </c>
      <c r="M5" s="40">
        <f t="shared" ca="1" si="0"/>
        <v>2</v>
      </c>
      <c r="N5" s="38">
        <f t="shared" ca="1" si="0"/>
        <v>5</v>
      </c>
      <c r="O5" s="38">
        <f t="shared" ca="1" si="0"/>
        <v>4</v>
      </c>
    </row>
    <row r="6" spans="1:15" ht="15.75" customHeight="1">
      <c r="A6" s="41" t="s">
        <v>28</v>
      </c>
      <c r="B6" s="42" t="s">
        <v>29</v>
      </c>
      <c r="C6" s="41" t="s">
        <v>30</v>
      </c>
      <c r="D6" s="42" t="s">
        <v>31</v>
      </c>
      <c r="E6" s="69" t="s">
        <v>32</v>
      </c>
      <c r="F6" s="70"/>
      <c r="G6" s="70"/>
      <c r="H6" s="70"/>
      <c r="I6" s="70"/>
      <c r="J6" s="70"/>
      <c r="K6" s="70"/>
      <c r="L6" s="70"/>
      <c r="M6" s="70"/>
      <c r="N6" s="70"/>
      <c r="O6" s="71"/>
    </row>
    <row r="7" spans="1:15" ht="15.75" customHeight="1">
      <c r="A7" s="43">
        <v>2601</v>
      </c>
      <c r="B7" s="44" t="s">
        <v>34</v>
      </c>
      <c r="C7" s="43" t="s">
        <v>9</v>
      </c>
      <c r="D7" s="44" t="s">
        <v>35</v>
      </c>
      <c r="E7" s="45" t="str">
        <f ca="1">IFERROR(__xludf.DUMMYFUNCTION("IMPORTRANGE(""1Seb5WEOT5v6gJn0g8hdgUP7v5yl1tjkEcYOupDZKwNU"",""SEM1!N6:N120"")"),"18")</f>
        <v>18</v>
      </c>
      <c r="F7" s="45" t="str">
        <f ca="1">IFERROR(__xludf.DUMMYFUNCTION("IMPORTRANGE(""1DjEAuvqwrhm06emuz64cvdc7rNxbUmD2WX5HJJKdJhE"",""SEM1!q6:q120"")"),"13")</f>
        <v>13</v>
      </c>
      <c r="G7" s="45" t="str">
        <f ca="1">IFERROR(__xludf.DUMMYFUNCTION("ImportRange(""1Xbm7sCPfkN3yOIGWW4K9uZumncFcOjHWBhP_FCi_Aho"",""sem1!N6:N120"")"),"17")</f>
        <v>17</v>
      </c>
      <c r="H7" s="46" t="str">
        <f ca="1">IFERROR(__xludf.DUMMYFUNCTION("ImportRange(""141av8lTEAjXZkp2glcC8ekZQIbauZnowoBDw9TbB94Y"",""sem1!H6:H110"")"),"13")</f>
        <v>13</v>
      </c>
      <c r="I7" s="46" t="str">
        <f ca="1">IFERROR(__xludf.DUMMYFUNCTION("IMPORTRANGE(""1KPLZIBYklGObEyIT9uJGPG99oosNhq5fUjKx7WRx_Xk"",""SEM1!K6:K102"")"),"14")</f>
        <v>14</v>
      </c>
      <c r="J7" s="46" t="str">
        <f>IF(C7="MR",VLOOKUP(A7,MR!A$1:B$100,2),"")</f>
        <v/>
      </c>
      <c r="K7" s="46">
        <f>IF(C7="DIT",VLOOKUP(A7,DIT!A$1:B$80,2),"")</f>
        <v>9</v>
      </c>
      <c r="L7" s="45" t="str">
        <f ca="1">IFERROR(__xludf.DUMMYFUNCTION("IMPORTRANGE(""1JqnQi6QJ1sMs0yP_cd1aV2Z-TPY4lT_HfoTdJdqXBH0"",""SEM1!Z6:Z120"")"),"0")</f>
        <v>0</v>
      </c>
      <c r="M7" s="45" t="str">
        <f ca="1">IFERROR(__xludf.DUMMYFUNCTION("IMPORTRANGE(""1xdF50wJNzW7wgi36L8a853Mff8iLj0ZIaZT1EG0Envo"",""sem1!V6:V120"")"),"0")</f>
        <v>0</v>
      </c>
      <c r="N7" s="46" t="str">
        <f ca="1">IFERROR(__xludf.DUMMYFUNCTION("IMPORTRANGE(""1eDh0bZprejd8Sk-g0arGWs1CguB5h65CsNZb4ifRJyc"",""SEM1!Z6:Z120"")"),"5")</f>
        <v>5</v>
      </c>
      <c r="O7" s="46" t="str">
        <f ca="1">IFERROR(__xludf.DUMMYFUNCTION("ImportRange(""1aGucSPn2cq_tvw1m-1oesmXfvXETerxibdJTymD6g3s"",""SEM1!AC6:AC120"")"),"0")</f>
        <v>0</v>
      </c>
    </row>
    <row r="8" spans="1:15" ht="15.75" customHeight="1">
      <c r="A8" s="43">
        <v>2602</v>
      </c>
      <c r="B8" s="44" t="s">
        <v>36</v>
      </c>
      <c r="C8" s="43" t="s">
        <v>9</v>
      </c>
      <c r="D8" s="44" t="s">
        <v>10</v>
      </c>
      <c r="E8" s="47">
        <v>12</v>
      </c>
      <c r="F8" s="47">
        <v>7</v>
      </c>
      <c r="G8" s="47">
        <v>6</v>
      </c>
      <c r="H8" s="47">
        <v>7</v>
      </c>
      <c r="I8" s="47">
        <v>11</v>
      </c>
      <c r="J8" s="46" t="str">
        <f>IF(C8="MR",VLOOKUP(A8,MR!A$1:B$100,2),"")</f>
        <v/>
      </c>
      <c r="K8" s="46">
        <f>IF(C8="DIT",VLOOKUP(A8,DIT!A$1:B$80,2),"")</f>
        <v>8</v>
      </c>
      <c r="L8" s="46">
        <v>9</v>
      </c>
      <c r="M8" s="48">
        <v>4</v>
      </c>
      <c r="N8" s="46">
        <v>0</v>
      </c>
      <c r="O8" s="46">
        <v>0</v>
      </c>
    </row>
    <row r="9" spans="1:15" ht="15.75" customHeight="1">
      <c r="A9" s="43">
        <v>2603</v>
      </c>
      <c r="B9" s="44" t="s">
        <v>37</v>
      </c>
      <c r="C9" s="43" t="s">
        <v>8</v>
      </c>
      <c r="D9" s="44" t="s">
        <v>10</v>
      </c>
      <c r="E9" s="47">
        <v>21</v>
      </c>
      <c r="F9" s="47">
        <v>17</v>
      </c>
      <c r="G9" s="47">
        <v>17</v>
      </c>
      <c r="H9" s="47">
        <v>12</v>
      </c>
      <c r="I9" s="47">
        <v>7</v>
      </c>
      <c r="J9" s="46">
        <v>10</v>
      </c>
      <c r="K9" s="46" t="str">
        <f>IF(C9="DIT",VLOOKUP(A9,DIT!A$1:B$80,2),"")</f>
        <v/>
      </c>
      <c r="L9" s="46">
        <v>14</v>
      </c>
      <c r="M9" s="48">
        <v>5</v>
      </c>
      <c r="N9" s="46">
        <v>0</v>
      </c>
      <c r="O9" s="46">
        <v>0</v>
      </c>
    </row>
    <row r="10" spans="1:15" ht="15.75" customHeight="1">
      <c r="A10" s="43">
        <v>2604</v>
      </c>
      <c r="B10" s="44" t="s">
        <v>38</v>
      </c>
      <c r="C10" s="43" t="s">
        <v>8</v>
      </c>
      <c r="D10" s="44" t="s">
        <v>35</v>
      </c>
      <c r="E10" s="47">
        <v>16</v>
      </c>
      <c r="F10" s="47">
        <v>13</v>
      </c>
      <c r="G10" s="47">
        <v>12</v>
      </c>
      <c r="H10" s="47">
        <v>8</v>
      </c>
      <c r="I10" s="47">
        <v>6</v>
      </c>
      <c r="J10" s="46">
        <f ca="1">IF(C10="MR",VLOOKUP(A10,MR!A$1:B$100,2),"")</f>
        <v>7</v>
      </c>
      <c r="K10" s="46" t="str">
        <f>IF(C10="DIT",VLOOKUP(A10,DIT!A$1:B$80,2),"")</f>
        <v/>
      </c>
      <c r="L10" s="46">
        <v>0</v>
      </c>
      <c r="M10" s="48">
        <v>0</v>
      </c>
      <c r="N10" s="46">
        <v>6</v>
      </c>
      <c r="O10" s="46">
        <v>0</v>
      </c>
    </row>
    <row r="11" spans="1:15" ht="15.75" customHeight="1">
      <c r="A11" s="43">
        <v>2605</v>
      </c>
      <c r="B11" s="44" t="s">
        <v>39</v>
      </c>
      <c r="C11" s="43" t="s">
        <v>8</v>
      </c>
      <c r="D11" s="44" t="s">
        <v>10</v>
      </c>
      <c r="E11" s="47">
        <v>19</v>
      </c>
      <c r="F11" s="47">
        <v>16</v>
      </c>
      <c r="G11" s="47">
        <v>12</v>
      </c>
      <c r="H11" s="47">
        <v>6</v>
      </c>
      <c r="I11" s="47">
        <v>14</v>
      </c>
      <c r="J11" s="46">
        <f>IF(C11="MR",VLOOKUP(A11,MR!A$1:B$100,2),"")</f>
        <v>13</v>
      </c>
      <c r="K11" s="46" t="str">
        <f>IF(C11="DIT",VLOOKUP(A11,DIT!A$1:B$80,2),"")</f>
        <v/>
      </c>
      <c r="L11" s="46">
        <v>12</v>
      </c>
      <c r="M11" s="48">
        <v>3</v>
      </c>
      <c r="N11" s="46">
        <v>0</v>
      </c>
      <c r="O11" s="46">
        <v>0</v>
      </c>
    </row>
    <row r="12" spans="1:15" ht="15.75" customHeight="1">
      <c r="A12" s="43">
        <v>2606</v>
      </c>
      <c r="B12" s="44" t="s">
        <v>40</v>
      </c>
      <c r="C12" s="43" t="s">
        <v>8</v>
      </c>
      <c r="D12" s="44" t="s">
        <v>10</v>
      </c>
      <c r="E12" s="47">
        <v>14</v>
      </c>
      <c r="F12" s="47">
        <v>8</v>
      </c>
      <c r="G12" s="47">
        <v>9</v>
      </c>
      <c r="H12" s="47">
        <v>4</v>
      </c>
      <c r="I12" s="47">
        <v>9</v>
      </c>
      <c r="J12" s="46">
        <f>IF(C12="MR",VLOOKUP(A12,MR!A$1:B$100,2),"")</f>
        <v>8</v>
      </c>
      <c r="K12" s="46" t="str">
        <f>IF(C12="DIT",VLOOKUP(A12,DIT!A$1:B$80,2),"")</f>
        <v/>
      </c>
      <c r="L12" s="46">
        <v>14</v>
      </c>
      <c r="M12" s="48">
        <v>2</v>
      </c>
      <c r="N12" s="46">
        <v>0</v>
      </c>
      <c r="O12" s="46">
        <v>2</v>
      </c>
    </row>
    <row r="13" spans="1:15" ht="15.75" customHeight="1">
      <c r="A13" s="43">
        <v>2607</v>
      </c>
      <c r="B13" s="44" t="s">
        <v>41</v>
      </c>
      <c r="C13" s="43" t="s">
        <v>8</v>
      </c>
      <c r="D13" s="44" t="s">
        <v>10</v>
      </c>
      <c r="E13" s="47">
        <v>3</v>
      </c>
      <c r="F13" s="47">
        <v>3</v>
      </c>
      <c r="G13" s="47">
        <v>3</v>
      </c>
      <c r="H13" s="47">
        <v>8</v>
      </c>
      <c r="I13" s="47">
        <v>3</v>
      </c>
      <c r="J13" s="46">
        <f>IF(C13="MR",VLOOKUP(A13,MR!A$1:B$100,2),"")</f>
        <v>4</v>
      </c>
      <c r="K13" s="46" t="str">
        <f>IF(C13="DIT",VLOOKUP(A13,DIT!A$1:B$80,2),"")</f>
        <v/>
      </c>
      <c r="L13" s="46">
        <v>7</v>
      </c>
      <c r="M13" s="48">
        <v>2</v>
      </c>
      <c r="N13" s="46">
        <v>0</v>
      </c>
      <c r="O13" s="46">
        <v>0</v>
      </c>
    </row>
    <row r="14" spans="1:15" ht="15.75" customHeight="1">
      <c r="A14" s="43">
        <v>2608</v>
      </c>
      <c r="B14" s="44" t="s">
        <v>42</v>
      </c>
      <c r="C14" s="43" t="s">
        <v>8</v>
      </c>
      <c r="D14" s="44" t="s">
        <v>10</v>
      </c>
      <c r="E14" s="47">
        <v>14</v>
      </c>
      <c r="F14" s="47">
        <v>17</v>
      </c>
      <c r="G14" s="47">
        <v>11</v>
      </c>
      <c r="H14" s="47">
        <v>8</v>
      </c>
      <c r="I14" s="47">
        <v>9</v>
      </c>
      <c r="J14" s="46">
        <f>IF(C14="MR",VLOOKUP(A14,MR!A$1:B$100,2),"")</f>
        <v>4</v>
      </c>
      <c r="K14" s="46" t="str">
        <f>IF(C14="DIT",VLOOKUP(A14,DIT!A$1:B$80,2),"")</f>
        <v/>
      </c>
      <c r="L14" s="46">
        <v>15</v>
      </c>
      <c r="M14" s="48">
        <v>4</v>
      </c>
      <c r="N14" s="46">
        <v>0</v>
      </c>
      <c r="O14" s="46">
        <v>4</v>
      </c>
    </row>
    <row r="15" spans="1:15" ht="15.75" customHeight="1">
      <c r="A15" s="43">
        <v>2609</v>
      </c>
      <c r="B15" s="44" t="s">
        <v>43</v>
      </c>
      <c r="C15" s="43" t="s">
        <v>8</v>
      </c>
      <c r="D15" s="44" t="s">
        <v>10</v>
      </c>
      <c r="E15" s="47">
        <v>5</v>
      </c>
      <c r="F15" s="47">
        <v>2</v>
      </c>
      <c r="G15" s="47">
        <v>7</v>
      </c>
      <c r="H15" s="47">
        <v>1</v>
      </c>
      <c r="I15" s="47">
        <v>6</v>
      </c>
      <c r="J15" s="46">
        <f>IF(C15="MR",VLOOKUP(A15,MR!A$1:B$100,2),"")</f>
        <v>3</v>
      </c>
      <c r="K15" s="46" t="str">
        <f>IF(C15="DIT",VLOOKUP(A15,DIT!A$1:B$80,2),"")</f>
        <v/>
      </c>
      <c r="L15" s="46">
        <v>3</v>
      </c>
      <c r="M15" s="48">
        <v>3</v>
      </c>
      <c r="N15" s="46">
        <v>0</v>
      </c>
      <c r="O15" s="46">
        <v>0</v>
      </c>
    </row>
    <row r="16" spans="1:15" ht="15.75" customHeight="1">
      <c r="A16" s="43">
        <v>2610</v>
      </c>
      <c r="B16" s="44" t="s">
        <v>44</v>
      </c>
      <c r="C16" s="43" t="s">
        <v>8</v>
      </c>
      <c r="D16" s="44" t="s">
        <v>35</v>
      </c>
      <c r="E16" s="47">
        <v>31</v>
      </c>
      <c r="F16" s="47">
        <v>22</v>
      </c>
      <c r="G16" s="47">
        <v>18</v>
      </c>
      <c r="H16" s="47">
        <v>12</v>
      </c>
      <c r="I16" s="47">
        <v>15</v>
      </c>
      <c r="J16" s="46">
        <f>IF(C16="MR",VLOOKUP(A16,MR!A$1:B$100,2),"")</f>
        <v>16</v>
      </c>
      <c r="K16" s="46" t="str">
        <f>IF(C16="DIT",VLOOKUP(A16,DIT!A$1:B$80,2),"")</f>
        <v/>
      </c>
      <c r="L16" s="46">
        <v>0</v>
      </c>
      <c r="M16" s="48">
        <v>0</v>
      </c>
      <c r="N16" s="46">
        <v>10</v>
      </c>
      <c r="O16" s="46">
        <v>0</v>
      </c>
    </row>
    <row r="17" spans="1:15" ht="15.75" customHeight="1">
      <c r="A17" s="43">
        <v>2611</v>
      </c>
      <c r="B17" s="44" t="s">
        <v>45</v>
      </c>
      <c r="C17" s="43" t="s">
        <v>8</v>
      </c>
      <c r="D17" s="44" t="s">
        <v>46</v>
      </c>
      <c r="E17" s="47">
        <v>35</v>
      </c>
      <c r="F17" s="47">
        <v>34</v>
      </c>
      <c r="G17" s="47">
        <v>23</v>
      </c>
      <c r="H17" s="47">
        <v>14</v>
      </c>
      <c r="I17" s="47">
        <v>24</v>
      </c>
      <c r="J17" s="46">
        <f>IF(C17="MR",VLOOKUP(A17,MR!A$1:B$100,2),"")</f>
        <v>20</v>
      </c>
      <c r="K17" s="46" t="str">
        <f>IF(C17="DIT",VLOOKUP(A17,DIT!A$1:B$80,2),"")</f>
        <v/>
      </c>
      <c r="L17" s="46">
        <v>0</v>
      </c>
      <c r="M17" s="48">
        <v>0</v>
      </c>
      <c r="N17" s="46">
        <v>0</v>
      </c>
      <c r="O17" s="46">
        <v>16</v>
      </c>
    </row>
    <row r="18" spans="1:15" ht="15.75" customHeight="1">
      <c r="A18" s="43">
        <v>2612</v>
      </c>
      <c r="B18" s="44" t="s">
        <v>47</v>
      </c>
      <c r="C18" s="43" t="s">
        <v>8</v>
      </c>
      <c r="D18" s="44" t="s">
        <v>46</v>
      </c>
      <c r="E18" s="47">
        <v>7</v>
      </c>
      <c r="F18" s="47">
        <v>4</v>
      </c>
      <c r="G18" s="47">
        <v>3</v>
      </c>
      <c r="H18" s="47">
        <v>2</v>
      </c>
      <c r="I18" s="47">
        <v>3</v>
      </c>
      <c r="J18" s="46">
        <f>IF(C18="MR",VLOOKUP(A18,MR!A$1:B$100,2),"")</f>
        <v>5</v>
      </c>
      <c r="K18" s="46" t="str">
        <f>IF(C18="DIT",VLOOKUP(A18,DIT!A$1:B$80,2),"")</f>
        <v/>
      </c>
      <c r="L18" s="46">
        <v>0</v>
      </c>
      <c r="M18" s="48">
        <v>0</v>
      </c>
      <c r="N18" s="46">
        <v>0</v>
      </c>
      <c r="O18" s="46">
        <v>5</v>
      </c>
    </row>
    <row r="19" spans="1:15" ht="15.75" customHeight="1">
      <c r="A19" s="43">
        <v>2613</v>
      </c>
      <c r="B19" s="44" t="s">
        <v>48</v>
      </c>
      <c r="C19" s="43" t="s">
        <v>9</v>
      </c>
      <c r="D19" s="44" t="s">
        <v>10</v>
      </c>
      <c r="E19" s="47">
        <v>11</v>
      </c>
      <c r="F19" s="47">
        <v>9</v>
      </c>
      <c r="G19" s="47">
        <v>5</v>
      </c>
      <c r="H19" s="47">
        <v>9</v>
      </c>
      <c r="I19" s="47">
        <v>7</v>
      </c>
      <c r="J19" s="46" t="str">
        <f>IF(C19="MR",VLOOKUP(A19,MR!A$1:B$100,2),"")</f>
        <v/>
      </c>
      <c r="K19" s="46">
        <f>IF(C19="DIT",VLOOKUP(A19,DIT!A$1:B$80,2),"")</f>
        <v>5</v>
      </c>
      <c r="L19" s="46">
        <v>12</v>
      </c>
      <c r="M19" s="48">
        <v>2</v>
      </c>
      <c r="N19" s="46">
        <v>0</v>
      </c>
      <c r="O19" s="46">
        <v>0</v>
      </c>
    </row>
    <row r="20" spans="1:15" ht="15.75" customHeight="1">
      <c r="A20" s="43">
        <v>2614</v>
      </c>
      <c r="B20" s="44" t="s">
        <v>49</v>
      </c>
      <c r="C20" s="43" t="s">
        <v>8</v>
      </c>
      <c r="D20" s="44" t="s">
        <v>10</v>
      </c>
      <c r="E20" s="47">
        <v>25</v>
      </c>
      <c r="F20" s="47">
        <v>18</v>
      </c>
      <c r="G20" s="47">
        <v>15</v>
      </c>
      <c r="H20" s="47">
        <v>16</v>
      </c>
      <c r="I20" s="47">
        <v>10</v>
      </c>
      <c r="J20" s="46">
        <f>IF(C20="MR",VLOOKUP(A20,MR!A$1:B$100,2),"")</f>
        <v>8</v>
      </c>
      <c r="K20" s="46" t="str">
        <f>IF(C20="DIT",VLOOKUP(A20,DIT!A$1:B$80,2),"")</f>
        <v/>
      </c>
      <c r="L20" s="46">
        <v>9</v>
      </c>
      <c r="M20" s="48">
        <v>1</v>
      </c>
      <c r="N20" s="46">
        <v>0</v>
      </c>
      <c r="O20" s="46">
        <v>0</v>
      </c>
    </row>
    <row r="21" spans="1:15" ht="15.75" customHeight="1">
      <c r="A21" s="43">
        <v>2615</v>
      </c>
      <c r="B21" s="44" t="s">
        <v>50</v>
      </c>
      <c r="C21" s="43" t="s">
        <v>8</v>
      </c>
      <c r="D21" s="44" t="s">
        <v>35</v>
      </c>
      <c r="E21" s="47">
        <v>13</v>
      </c>
      <c r="F21" s="47">
        <v>16</v>
      </c>
      <c r="G21" s="47">
        <v>6</v>
      </c>
      <c r="H21" s="47">
        <v>11</v>
      </c>
      <c r="I21" s="47">
        <v>11</v>
      </c>
      <c r="J21" s="46">
        <f>IF(C21="MR",VLOOKUP(A21,MR!A$1:B$100,2),"")</f>
        <v>11</v>
      </c>
      <c r="K21" s="46" t="str">
        <f>IF(C21="DIT",VLOOKUP(A21,DIT!A$1:B$80,2),"")</f>
        <v/>
      </c>
      <c r="L21" s="46">
        <v>0</v>
      </c>
      <c r="M21" s="48">
        <v>0</v>
      </c>
      <c r="N21" s="46">
        <v>16</v>
      </c>
      <c r="O21" s="46">
        <v>0</v>
      </c>
    </row>
    <row r="22" spans="1:15" ht="15.75" customHeight="1">
      <c r="A22" s="43">
        <v>2616</v>
      </c>
      <c r="B22" s="44" t="s">
        <v>51</v>
      </c>
      <c r="C22" s="43" t="s">
        <v>9</v>
      </c>
      <c r="D22" s="44" t="s">
        <v>46</v>
      </c>
      <c r="E22" s="47">
        <v>21</v>
      </c>
      <c r="F22" s="47">
        <v>17</v>
      </c>
      <c r="G22" s="47">
        <v>15</v>
      </c>
      <c r="H22" s="47">
        <v>9</v>
      </c>
      <c r="I22" s="47">
        <v>12</v>
      </c>
      <c r="J22" s="46" t="str">
        <f>IF(C22="MR",VLOOKUP(A22,MR!A$1:B$100,2),"")</f>
        <v/>
      </c>
      <c r="K22" s="46">
        <f>IF(C22="DIT",VLOOKUP(A22,DIT!A$1:B$80,2),"")</f>
        <v>8</v>
      </c>
      <c r="L22" s="46">
        <v>0</v>
      </c>
      <c r="M22" s="48">
        <v>0</v>
      </c>
      <c r="N22" s="46">
        <v>0</v>
      </c>
      <c r="O22" s="46">
        <v>7</v>
      </c>
    </row>
    <row r="23" spans="1:15" ht="15.75" customHeight="1">
      <c r="A23" s="43">
        <v>2617</v>
      </c>
      <c r="B23" s="44" t="s">
        <v>52</v>
      </c>
      <c r="C23" s="43" t="s">
        <v>8</v>
      </c>
      <c r="D23" s="44" t="s">
        <v>10</v>
      </c>
      <c r="E23" s="47">
        <v>15</v>
      </c>
      <c r="F23" s="47">
        <v>15</v>
      </c>
      <c r="G23" s="47">
        <v>10</v>
      </c>
      <c r="H23" s="47">
        <v>7</v>
      </c>
      <c r="I23" s="47">
        <v>10</v>
      </c>
      <c r="J23" s="46">
        <f>IF(C23="MR",VLOOKUP(A23,MR!A$1:B$100,2),"")</f>
        <v>11</v>
      </c>
      <c r="K23" s="46" t="str">
        <f>IF(C23="DIT",VLOOKUP(A23,DIT!A$1:B$80,2),"")</f>
        <v/>
      </c>
      <c r="L23" s="46">
        <v>9</v>
      </c>
      <c r="M23" s="48">
        <v>0</v>
      </c>
      <c r="N23" s="46">
        <v>0</v>
      </c>
      <c r="O23" s="46">
        <v>0</v>
      </c>
    </row>
    <row r="24" spans="1:15" ht="12">
      <c r="A24" s="43">
        <v>2618</v>
      </c>
      <c r="B24" s="44" t="s">
        <v>53</v>
      </c>
      <c r="C24" s="43" t="s">
        <v>8</v>
      </c>
      <c r="D24" s="44" t="s">
        <v>10</v>
      </c>
      <c r="E24" s="47">
        <v>14</v>
      </c>
      <c r="F24" s="47">
        <v>13</v>
      </c>
      <c r="G24" s="47">
        <v>15</v>
      </c>
      <c r="H24" s="47">
        <v>6</v>
      </c>
      <c r="I24" s="47">
        <v>9</v>
      </c>
      <c r="J24" s="46">
        <f>IF(C24="MR",VLOOKUP(A24,MR!A$1:B$100,2),"")</f>
        <v>4</v>
      </c>
      <c r="K24" s="46" t="str">
        <f>IF(C24="DIT",VLOOKUP(A24,DIT!A$1:B$80,2),"")</f>
        <v/>
      </c>
      <c r="L24" s="46">
        <v>9</v>
      </c>
      <c r="M24" s="48">
        <v>2</v>
      </c>
      <c r="N24" s="46">
        <v>0</v>
      </c>
      <c r="O24" s="46">
        <v>0</v>
      </c>
    </row>
    <row r="25" spans="1:15" ht="12">
      <c r="A25" s="43">
        <v>2619</v>
      </c>
      <c r="B25" s="44" t="s">
        <v>54</v>
      </c>
      <c r="C25" s="43" t="s">
        <v>8</v>
      </c>
      <c r="D25" s="44" t="s">
        <v>35</v>
      </c>
      <c r="E25" s="47">
        <v>11</v>
      </c>
      <c r="F25" s="47">
        <v>8</v>
      </c>
      <c r="G25" s="47">
        <v>5</v>
      </c>
      <c r="H25" s="47">
        <v>3</v>
      </c>
      <c r="I25" s="47">
        <v>5</v>
      </c>
      <c r="J25" s="46">
        <f>IF(C25="MR",VLOOKUP(A25,MR!A$1:B$100,2),"")</f>
        <v>4</v>
      </c>
      <c r="K25" s="46" t="str">
        <f>IF(C25="DIT",VLOOKUP(A25,DIT!A$1:B$80,2),"")</f>
        <v/>
      </c>
      <c r="L25" s="46">
        <v>0</v>
      </c>
      <c r="M25" s="48">
        <v>0</v>
      </c>
      <c r="N25" s="46">
        <v>7</v>
      </c>
      <c r="O25" s="46">
        <v>0</v>
      </c>
    </row>
    <row r="26" spans="1:15" ht="12">
      <c r="A26" s="43">
        <v>2620</v>
      </c>
      <c r="B26" s="44" t="s">
        <v>55</v>
      </c>
      <c r="C26" s="43" t="s">
        <v>9</v>
      </c>
      <c r="D26" s="44" t="s">
        <v>46</v>
      </c>
      <c r="E26" s="47">
        <v>24</v>
      </c>
      <c r="F26" s="47">
        <v>22</v>
      </c>
      <c r="G26" s="47">
        <v>17</v>
      </c>
      <c r="H26" s="47">
        <v>9</v>
      </c>
      <c r="I26" s="47">
        <v>15</v>
      </c>
      <c r="J26" s="46" t="str">
        <f>IF(C26="MR",VLOOKUP(A26,MR!A$1:B$100,2),"")</f>
        <v/>
      </c>
      <c r="K26" s="46">
        <f>IF(C26="DIT",VLOOKUP(A26,DIT!A$1:B$80,2),"")</f>
        <v>13</v>
      </c>
      <c r="L26" s="46">
        <v>0</v>
      </c>
      <c r="M26" s="48">
        <v>0</v>
      </c>
      <c r="N26" s="46">
        <v>0</v>
      </c>
      <c r="O26" s="46">
        <v>9</v>
      </c>
    </row>
    <row r="27" spans="1:15" ht="12">
      <c r="A27" s="43">
        <v>2621</v>
      </c>
      <c r="B27" s="44" t="s">
        <v>56</v>
      </c>
      <c r="C27" s="43" t="s">
        <v>9</v>
      </c>
      <c r="D27" s="44" t="s">
        <v>35</v>
      </c>
      <c r="E27" s="47">
        <v>14</v>
      </c>
      <c r="F27" s="47">
        <v>19</v>
      </c>
      <c r="G27" s="47">
        <v>8</v>
      </c>
      <c r="H27" s="47">
        <v>8</v>
      </c>
      <c r="I27" s="47">
        <v>10</v>
      </c>
      <c r="J27" s="46" t="str">
        <f>IF(C27="MR",VLOOKUP(A27,MR!A$1:B$100,2),"")</f>
        <v/>
      </c>
      <c r="K27" s="46">
        <f>IF(C27="DIT",VLOOKUP(A27,DIT!A$1:B$80,2),"")</f>
        <v>1</v>
      </c>
      <c r="L27" s="46">
        <v>0</v>
      </c>
      <c r="M27" s="48">
        <v>0</v>
      </c>
      <c r="N27" s="46">
        <v>3</v>
      </c>
      <c r="O27" s="46">
        <v>0</v>
      </c>
    </row>
    <row r="28" spans="1:15" ht="12">
      <c r="A28" s="43">
        <v>2622</v>
      </c>
      <c r="B28" s="44" t="s">
        <v>57</v>
      </c>
      <c r="C28" s="43" t="s">
        <v>8</v>
      </c>
      <c r="D28" s="44" t="s">
        <v>35</v>
      </c>
      <c r="E28" s="47">
        <v>19</v>
      </c>
      <c r="F28" s="47">
        <v>14</v>
      </c>
      <c r="G28" s="47">
        <v>17</v>
      </c>
      <c r="H28" s="47">
        <v>12</v>
      </c>
      <c r="I28" s="47">
        <v>11</v>
      </c>
      <c r="J28" s="46">
        <f>IF(C28="MR",VLOOKUP(A28,MR!A$1:B$100,2),"")</f>
        <v>11</v>
      </c>
      <c r="K28" s="46" t="str">
        <f>IF(C28="DIT",VLOOKUP(A28,DIT!A$1:B$80,2),"")</f>
        <v/>
      </c>
      <c r="L28" s="46">
        <v>0</v>
      </c>
      <c r="M28" s="48">
        <v>0</v>
      </c>
      <c r="N28" s="46">
        <v>5</v>
      </c>
      <c r="O28" s="46">
        <v>0</v>
      </c>
    </row>
    <row r="29" spans="1:15" ht="12">
      <c r="A29" s="43">
        <v>2623</v>
      </c>
      <c r="B29" s="44" t="s">
        <v>58</v>
      </c>
      <c r="C29" s="43" t="s">
        <v>8</v>
      </c>
      <c r="D29" s="44" t="s">
        <v>35</v>
      </c>
      <c r="E29" s="47">
        <v>15</v>
      </c>
      <c r="F29" s="47">
        <v>18</v>
      </c>
      <c r="G29" s="47">
        <v>11</v>
      </c>
      <c r="H29" s="47">
        <v>5</v>
      </c>
      <c r="I29" s="47">
        <v>12</v>
      </c>
      <c r="J29" s="46">
        <f>IF(C29="MR",VLOOKUP(A29,MR!A$1:B$100,2),"")</f>
        <v>8</v>
      </c>
      <c r="K29" s="46" t="str">
        <f>IF(C29="DIT",VLOOKUP(A29,DIT!A$1:B$80,2),"")</f>
        <v/>
      </c>
      <c r="L29" s="46">
        <v>0</v>
      </c>
      <c r="M29" s="48">
        <v>0</v>
      </c>
      <c r="N29" s="46">
        <v>11</v>
      </c>
      <c r="O29" s="46">
        <v>0</v>
      </c>
    </row>
    <row r="30" spans="1:15" ht="12">
      <c r="A30" s="43">
        <v>2624</v>
      </c>
      <c r="B30" s="44" t="s">
        <v>59</v>
      </c>
      <c r="C30" s="43" t="s">
        <v>8</v>
      </c>
      <c r="D30" s="44" t="s">
        <v>35</v>
      </c>
      <c r="E30" s="47">
        <v>21</v>
      </c>
      <c r="F30" s="47">
        <v>15</v>
      </c>
      <c r="G30" s="47">
        <v>14</v>
      </c>
      <c r="H30" s="47">
        <v>13</v>
      </c>
      <c r="I30" s="47">
        <v>9</v>
      </c>
      <c r="J30" s="46">
        <f>IF(C30="MR",VLOOKUP(A30,MR!A$1:B$100,2),"")</f>
        <v>7</v>
      </c>
      <c r="K30" s="46" t="str">
        <f>IF(C30="DIT",VLOOKUP(A30,DIT!A$1:B$80,2),"")</f>
        <v/>
      </c>
      <c r="L30" s="46">
        <v>0</v>
      </c>
      <c r="M30" s="48">
        <v>0</v>
      </c>
      <c r="N30" s="46">
        <v>7</v>
      </c>
      <c r="O30" s="46">
        <v>0</v>
      </c>
    </row>
    <row r="31" spans="1:15" ht="12">
      <c r="A31" s="43">
        <v>2625</v>
      </c>
      <c r="B31" s="44" t="s">
        <v>60</v>
      </c>
      <c r="C31" s="43" t="s">
        <v>8</v>
      </c>
      <c r="D31" s="44" t="s">
        <v>35</v>
      </c>
      <c r="E31" s="47">
        <v>24</v>
      </c>
      <c r="F31" s="47">
        <v>19</v>
      </c>
      <c r="G31" s="47">
        <v>20</v>
      </c>
      <c r="H31" s="47">
        <v>11</v>
      </c>
      <c r="I31" s="47">
        <v>13</v>
      </c>
      <c r="J31" s="46">
        <f>IF(C31="MR",VLOOKUP(A31,MR!A$1:B$100,2),"")</f>
        <v>19</v>
      </c>
      <c r="K31" s="46" t="str">
        <f>IF(C31="DIT",VLOOKUP(A31,DIT!A$1:B$80,2),"")</f>
        <v/>
      </c>
      <c r="L31" s="46">
        <v>0</v>
      </c>
      <c r="M31" s="48">
        <v>0</v>
      </c>
      <c r="N31" s="46">
        <v>17</v>
      </c>
      <c r="O31" s="46">
        <v>0</v>
      </c>
    </row>
    <row r="32" spans="1:15" ht="12">
      <c r="A32" s="43">
        <v>2626</v>
      </c>
      <c r="B32" s="44" t="s">
        <v>61</v>
      </c>
      <c r="C32" s="43" t="s">
        <v>8</v>
      </c>
      <c r="D32" s="44" t="s">
        <v>35</v>
      </c>
      <c r="E32" s="47">
        <v>13</v>
      </c>
      <c r="F32" s="47">
        <v>10</v>
      </c>
      <c r="G32" s="47">
        <v>8</v>
      </c>
      <c r="H32" s="47">
        <v>14</v>
      </c>
      <c r="I32" s="47">
        <v>6</v>
      </c>
      <c r="J32" s="46">
        <f>IF(C32="MR",VLOOKUP(A32,MR!A$1:B$100,2),"")</f>
        <v>7</v>
      </c>
      <c r="K32" s="46" t="str">
        <f>IF(C32="DIT",VLOOKUP(A32,DIT!A$1:B$80,2),"")</f>
        <v/>
      </c>
      <c r="L32" s="46">
        <v>0</v>
      </c>
      <c r="M32" s="48">
        <v>0</v>
      </c>
      <c r="N32" s="46">
        <v>2</v>
      </c>
      <c r="O32" s="46">
        <v>0</v>
      </c>
    </row>
    <row r="33" spans="1:15" ht="12">
      <c r="A33" s="43">
        <v>2627</v>
      </c>
      <c r="B33" s="44" t="s">
        <v>62</v>
      </c>
      <c r="C33" s="43" t="s">
        <v>8</v>
      </c>
      <c r="D33" s="44" t="s">
        <v>10</v>
      </c>
      <c r="E33" s="47">
        <v>16</v>
      </c>
      <c r="F33" s="47">
        <v>11</v>
      </c>
      <c r="G33" s="47">
        <v>12</v>
      </c>
      <c r="H33" s="47">
        <v>4</v>
      </c>
      <c r="I33" s="47">
        <v>11</v>
      </c>
      <c r="J33" s="46">
        <f>IF(C33="MR",VLOOKUP(A33,MR!A$1:B$100,2),"")</f>
        <v>9</v>
      </c>
      <c r="K33" s="46" t="str">
        <f>IF(C33="DIT",VLOOKUP(A33,DIT!A$1:B$80,2),"")</f>
        <v/>
      </c>
      <c r="L33" s="46">
        <v>9</v>
      </c>
      <c r="M33" s="48">
        <v>3</v>
      </c>
      <c r="N33" s="46">
        <v>0</v>
      </c>
      <c r="O33" s="46">
        <v>0</v>
      </c>
    </row>
    <row r="34" spans="1:15" ht="12">
      <c r="A34" s="43">
        <v>2628</v>
      </c>
      <c r="B34" s="44" t="s">
        <v>63</v>
      </c>
      <c r="C34" s="43" t="s">
        <v>8</v>
      </c>
      <c r="D34" s="44" t="s">
        <v>35</v>
      </c>
      <c r="E34" s="47">
        <v>20</v>
      </c>
      <c r="F34" s="47">
        <v>19</v>
      </c>
      <c r="G34" s="47">
        <v>17</v>
      </c>
      <c r="H34" s="47">
        <v>9</v>
      </c>
      <c r="I34" s="47">
        <v>13</v>
      </c>
      <c r="J34" s="46">
        <f>IF(C34="MR",VLOOKUP(A34,MR!A$1:B$100,2),"")</f>
        <v>10</v>
      </c>
      <c r="K34" s="46" t="str">
        <f>IF(C34="DIT",VLOOKUP(A34,DIT!A$1:B$80,2),"")</f>
        <v/>
      </c>
      <c r="L34" s="46">
        <v>0</v>
      </c>
      <c r="M34" s="48">
        <v>0</v>
      </c>
      <c r="N34" s="46">
        <v>13</v>
      </c>
      <c r="O34" s="46">
        <v>0</v>
      </c>
    </row>
    <row r="35" spans="1:15" ht="12">
      <c r="A35" s="43">
        <v>2629</v>
      </c>
      <c r="B35" s="44" t="s">
        <v>64</v>
      </c>
      <c r="C35" s="43" t="s">
        <v>8</v>
      </c>
      <c r="D35" s="44" t="s">
        <v>35</v>
      </c>
      <c r="E35" s="47">
        <v>32</v>
      </c>
      <c r="F35" s="47">
        <v>28</v>
      </c>
      <c r="G35" s="47">
        <v>19</v>
      </c>
      <c r="H35" s="47">
        <v>11</v>
      </c>
      <c r="I35" s="47">
        <v>17</v>
      </c>
      <c r="J35" s="46">
        <f>IF(C35="MR",VLOOKUP(A35,MR!A$1:B$100,2),"")</f>
        <v>9</v>
      </c>
      <c r="K35" s="46" t="str">
        <f>IF(C35="DIT",VLOOKUP(A35,DIT!A$1:B$80,2),"")</f>
        <v/>
      </c>
      <c r="L35" s="46">
        <v>0</v>
      </c>
      <c r="M35" s="48">
        <v>0</v>
      </c>
      <c r="N35" s="46">
        <v>10</v>
      </c>
      <c r="O35" s="46">
        <v>0</v>
      </c>
    </row>
    <row r="36" spans="1:15" ht="12">
      <c r="A36" s="43">
        <v>2630</v>
      </c>
      <c r="B36" s="44" t="s">
        <v>65</v>
      </c>
      <c r="C36" s="43" t="s">
        <v>8</v>
      </c>
      <c r="D36" s="44" t="s">
        <v>46</v>
      </c>
      <c r="E36" s="47">
        <v>22</v>
      </c>
      <c r="F36" s="47">
        <v>22</v>
      </c>
      <c r="G36" s="47">
        <v>17</v>
      </c>
      <c r="H36" s="47">
        <v>11</v>
      </c>
      <c r="I36" s="47">
        <v>17</v>
      </c>
      <c r="J36" s="46">
        <f>IF(C36="MR",VLOOKUP(A36,MR!A$1:B$100,2),"")</f>
        <v>14</v>
      </c>
      <c r="K36" s="46" t="str">
        <f>IF(C36="DIT",VLOOKUP(A36,DIT!A$1:B$80,2),"")</f>
        <v/>
      </c>
      <c r="L36" s="46">
        <v>0</v>
      </c>
      <c r="M36" s="48">
        <v>0</v>
      </c>
      <c r="N36" s="46">
        <v>0</v>
      </c>
      <c r="O36" s="46">
        <v>13</v>
      </c>
    </row>
    <row r="37" spans="1:15" ht="12">
      <c r="A37" s="43">
        <v>2631</v>
      </c>
      <c r="B37" s="44" t="s">
        <v>66</v>
      </c>
      <c r="C37" s="43" t="s">
        <v>8</v>
      </c>
      <c r="D37" s="44" t="s">
        <v>35</v>
      </c>
      <c r="E37" s="47">
        <v>18</v>
      </c>
      <c r="F37" s="47">
        <v>16</v>
      </c>
      <c r="G37" s="47">
        <v>15</v>
      </c>
      <c r="H37" s="47">
        <v>6</v>
      </c>
      <c r="I37" s="47">
        <v>13</v>
      </c>
      <c r="J37" s="46">
        <f>IF(C37="MR",VLOOKUP(A37,MR!A$1:B$100,2),"")</f>
        <v>11</v>
      </c>
      <c r="K37" s="46" t="str">
        <f>IF(C37="DIT",VLOOKUP(A37,DIT!A$1:B$80,2),"")</f>
        <v/>
      </c>
      <c r="L37" s="46">
        <v>0</v>
      </c>
      <c r="M37" s="48">
        <v>0</v>
      </c>
      <c r="N37" s="46">
        <v>10</v>
      </c>
      <c r="O37" s="46">
        <v>0</v>
      </c>
    </row>
    <row r="38" spans="1:15" ht="12">
      <c r="A38" s="43">
        <v>2632</v>
      </c>
      <c r="B38" s="44" t="s">
        <v>67</v>
      </c>
      <c r="C38" s="43" t="s">
        <v>8</v>
      </c>
      <c r="D38" s="44" t="s">
        <v>46</v>
      </c>
      <c r="E38" s="47">
        <v>15</v>
      </c>
      <c r="F38" s="47">
        <v>8</v>
      </c>
      <c r="G38" s="47">
        <v>14</v>
      </c>
      <c r="H38" s="47">
        <v>5</v>
      </c>
      <c r="I38" s="47">
        <v>12</v>
      </c>
      <c r="J38" s="46">
        <f>IF(C38="MR",VLOOKUP(A38,MR!A$1:B$100,2),"")</f>
        <v>17</v>
      </c>
      <c r="K38" s="46" t="str">
        <f>IF(C38="DIT",VLOOKUP(A38,DIT!A$1:B$80,2),"")</f>
        <v/>
      </c>
      <c r="L38" s="46">
        <v>0</v>
      </c>
      <c r="M38" s="48">
        <v>0</v>
      </c>
      <c r="N38" s="46">
        <v>0</v>
      </c>
      <c r="O38" s="46">
        <v>11</v>
      </c>
    </row>
    <row r="39" spans="1:15" ht="12">
      <c r="A39" s="43">
        <v>2633</v>
      </c>
      <c r="B39" s="44" t="s">
        <v>68</v>
      </c>
      <c r="C39" s="43" t="s">
        <v>9</v>
      </c>
      <c r="D39" s="44" t="s">
        <v>35</v>
      </c>
      <c r="E39" s="47">
        <v>10</v>
      </c>
      <c r="F39" s="47">
        <v>7</v>
      </c>
      <c r="G39" s="47">
        <v>8</v>
      </c>
      <c r="H39" s="47">
        <v>2</v>
      </c>
      <c r="I39" s="47">
        <v>11</v>
      </c>
      <c r="J39" s="46" t="str">
        <f>IF(C39="MR",VLOOKUP(A39,MR!A$1:B$100,2),"")</f>
        <v/>
      </c>
      <c r="K39" s="46">
        <f>IF(C39="DIT",VLOOKUP(A39,DIT!A$1:B$80,2),"")</f>
        <v>7</v>
      </c>
      <c r="L39" s="46">
        <v>0</v>
      </c>
      <c r="M39" s="48">
        <v>0</v>
      </c>
      <c r="N39" s="46">
        <v>5</v>
      </c>
      <c r="O39" s="46">
        <v>0</v>
      </c>
    </row>
    <row r="40" spans="1:15" ht="12">
      <c r="A40" s="43">
        <v>2634</v>
      </c>
      <c r="B40" s="44" t="s">
        <v>69</v>
      </c>
      <c r="C40" s="43" t="s">
        <v>8</v>
      </c>
      <c r="D40" s="44" t="s">
        <v>46</v>
      </c>
      <c r="E40" s="47">
        <v>17</v>
      </c>
      <c r="F40" s="47">
        <v>20</v>
      </c>
      <c r="G40" s="47">
        <v>18</v>
      </c>
      <c r="H40" s="47">
        <v>12</v>
      </c>
      <c r="I40" s="47">
        <v>13</v>
      </c>
      <c r="J40" s="46">
        <f>IF(C40="MR",VLOOKUP(A40,MR!A$1:B$100,2),"")</f>
        <v>14</v>
      </c>
      <c r="K40" s="46" t="str">
        <f>IF(C40="DIT",VLOOKUP(A40,DIT!A$1:B$80,2),"")</f>
        <v/>
      </c>
      <c r="L40" s="46">
        <v>0</v>
      </c>
      <c r="M40" s="48">
        <v>0</v>
      </c>
      <c r="N40" s="46">
        <v>0</v>
      </c>
      <c r="O40" s="46">
        <v>6</v>
      </c>
    </row>
    <row r="41" spans="1:15" ht="12">
      <c r="A41" s="43">
        <v>2635</v>
      </c>
      <c r="B41" s="44" t="s">
        <v>70</v>
      </c>
      <c r="C41" s="43" t="s">
        <v>8</v>
      </c>
      <c r="D41" s="44" t="s">
        <v>35</v>
      </c>
      <c r="E41" s="47">
        <v>11</v>
      </c>
      <c r="F41" s="47">
        <v>9</v>
      </c>
      <c r="G41" s="47">
        <v>8</v>
      </c>
      <c r="H41" s="47">
        <v>7</v>
      </c>
      <c r="I41" s="47">
        <v>8</v>
      </c>
      <c r="J41" s="46">
        <f>IF(C41="MR",VLOOKUP(A41,MR!A$1:B$100,2),"")</f>
        <v>11</v>
      </c>
      <c r="K41" s="46" t="str">
        <f>IF(C41="DIT",VLOOKUP(A41,DIT!A$1:B$80,2),"")</f>
        <v/>
      </c>
      <c r="L41" s="46">
        <v>0</v>
      </c>
      <c r="M41" s="48">
        <v>0</v>
      </c>
      <c r="N41" s="46">
        <v>13</v>
      </c>
      <c r="O41" s="46">
        <v>0</v>
      </c>
    </row>
    <row r="42" spans="1:15" ht="12">
      <c r="A42" s="43">
        <v>2636</v>
      </c>
      <c r="B42" s="44" t="s">
        <v>71</v>
      </c>
      <c r="C42" s="43" t="s">
        <v>8</v>
      </c>
      <c r="D42" s="44" t="s">
        <v>46</v>
      </c>
      <c r="E42" s="47">
        <v>10</v>
      </c>
      <c r="F42" s="47">
        <v>3</v>
      </c>
      <c r="G42" s="47">
        <v>4</v>
      </c>
      <c r="H42" s="47">
        <v>3</v>
      </c>
      <c r="I42" s="47">
        <v>5</v>
      </c>
      <c r="J42" s="46">
        <f>IF(C42="MR",VLOOKUP(A42,MR!A$1:B$100,2),"")</f>
        <v>5</v>
      </c>
      <c r="K42" s="46" t="str">
        <f>IF(C42="DIT",VLOOKUP(A42,DIT!A$1:B$80,2),"")</f>
        <v/>
      </c>
      <c r="L42" s="46">
        <v>0</v>
      </c>
      <c r="M42" s="48">
        <v>0</v>
      </c>
      <c r="N42" s="46">
        <v>0</v>
      </c>
      <c r="O42" s="46">
        <v>3</v>
      </c>
    </row>
    <row r="43" spans="1:15" ht="12">
      <c r="A43" s="43">
        <v>2637</v>
      </c>
      <c r="B43" s="44" t="s">
        <v>72</v>
      </c>
      <c r="C43" s="43" t="s">
        <v>8</v>
      </c>
      <c r="D43" s="44" t="s">
        <v>35</v>
      </c>
      <c r="E43" s="47">
        <v>21</v>
      </c>
      <c r="F43" s="47">
        <v>13</v>
      </c>
      <c r="G43" s="47">
        <v>18</v>
      </c>
      <c r="H43" s="47">
        <v>5</v>
      </c>
      <c r="I43" s="47">
        <v>8</v>
      </c>
      <c r="J43" s="46">
        <f>IF(C43="MR",VLOOKUP(A43,MR!A$1:B$100,2),"")</f>
        <v>10</v>
      </c>
      <c r="K43" s="46" t="str">
        <f>IF(C43="DIT",VLOOKUP(A43,DIT!A$1:B$80,2),"")</f>
        <v/>
      </c>
      <c r="L43" s="46">
        <v>0</v>
      </c>
      <c r="M43" s="48">
        <v>0</v>
      </c>
      <c r="N43" s="46">
        <v>11</v>
      </c>
      <c r="O43" s="46">
        <v>0</v>
      </c>
    </row>
    <row r="44" spans="1:15" ht="12">
      <c r="A44" s="43">
        <v>2638</v>
      </c>
      <c r="B44" s="44" t="s">
        <v>73</v>
      </c>
      <c r="C44" s="43" t="s">
        <v>9</v>
      </c>
      <c r="D44" s="44" t="s">
        <v>35</v>
      </c>
      <c r="E44" s="47">
        <v>9</v>
      </c>
      <c r="F44" s="47">
        <v>6</v>
      </c>
      <c r="G44" s="47">
        <v>7</v>
      </c>
      <c r="H44" s="47">
        <v>1</v>
      </c>
      <c r="I44" s="47">
        <v>7</v>
      </c>
      <c r="J44" s="46" t="str">
        <f>IF(C44="MR",VLOOKUP(A44,MR!A$1:B$100,2),"")</f>
        <v/>
      </c>
      <c r="K44" s="46">
        <f>IF(C44="DIT",VLOOKUP(A44,DIT!A$1:B$80,2),"")</f>
        <v>4</v>
      </c>
      <c r="L44" s="46">
        <v>0</v>
      </c>
      <c r="M44" s="48">
        <v>0</v>
      </c>
      <c r="N44" s="46">
        <v>4</v>
      </c>
      <c r="O44" s="46">
        <v>0</v>
      </c>
    </row>
    <row r="45" spans="1:15" ht="12">
      <c r="A45" s="43">
        <v>2639</v>
      </c>
      <c r="B45" s="44" t="s">
        <v>74</v>
      </c>
      <c r="C45" s="43" t="s">
        <v>8</v>
      </c>
      <c r="D45" s="44" t="s">
        <v>46</v>
      </c>
      <c r="E45" s="47">
        <v>5</v>
      </c>
      <c r="F45" s="47">
        <v>0</v>
      </c>
      <c r="G45" s="47">
        <v>2</v>
      </c>
      <c r="H45" s="47">
        <v>1</v>
      </c>
      <c r="I45" s="47">
        <v>2</v>
      </c>
      <c r="J45" s="46">
        <f>IF(C45="MR",VLOOKUP(A45,MR!A$1:B$100,2),"")</f>
        <v>7</v>
      </c>
      <c r="K45" s="46" t="str">
        <f>IF(C45="DIT",VLOOKUP(A45,DIT!A$1:B$80,2),"")</f>
        <v/>
      </c>
      <c r="L45" s="46">
        <v>0</v>
      </c>
      <c r="M45" s="48">
        <v>0</v>
      </c>
      <c r="N45" s="46">
        <v>0</v>
      </c>
      <c r="O45" s="46">
        <v>5</v>
      </c>
    </row>
    <row r="46" spans="1:15" ht="12">
      <c r="A46" s="43">
        <v>2640</v>
      </c>
      <c r="B46" s="44" t="s">
        <v>75</v>
      </c>
      <c r="C46" s="43" t="s">
        <v>9</v>
      </c>
      <c r="D46" s="44" t="s">
        <v>46</v>
      </c>
      <c r="E46" s="47">
        <v>13</v>
      </c>
      <c r="F46" s="47">
        <v>2</v>
      </c>
      <c r="G46" s="47">
        <v>10</v>
      </c>
      <c r="H46" s="47">
        <v>3</v>
      </c>
      <c r="I46" s="47">
        <v>5</v>
      </c>
      <c r="J46" s="46" t="str">
        <f>IF(C46="MR",VLOOKUP(A46,MR!A$1:B$100,2),"")</f>
        <v/>
      </c>
      <c r="K46" s="46">
        <f>IF(C46="DIT",VLOOKUP(A46,DIT!A$1:B$80,2),"")</f>
        <v>8</v>
      </c>
      <c r="L46" s="46">
        <v>0</v>
      </c>
      <c r="M46" s="48">
        <v>0</v>
      </c>
      <c r="N46" s="46">
        <v>0</v>
      </c>
      <c r="O46" s="46">
        <v>5</v>
      </c>
    </row>
    <row r="47" spans="1:15" ht="12">
      <c r="A47" s="43">
        <v>2641</v>
      </c>
      <c r="B47" s="44" t="s">
        <v>76</v>
      </c>
      <c r="C47" s="43" t="s">
        <v>8</v>
      </c>
      <c r="D47" s="44" t="s">
        <v>35</v>
      </c>
      <c r="E47" s="47">
        <v>10</v>
      </c>
      <c r="F47" s="47">
        <v>4</v>
      </c>
      <c r="G47" s="47">
        <v>9</v>
      </c>
      <c r="H47" s="47">
        <v>1</v>
      </c>
      <c r="I47" s="47">
        <v>10</v>
      </c>
      <c r="J47" s="46">
        <f>IF(C47="MR",VLOOKUP(A47,MR!A$1:B$100,2),"")</f>
        <v>9</v>
      </c>
      <c r="K47" s="46" t="str">
        <f>IF(C47="DIT",VLOOKUP(A47,DIT!A$1:B$80,2),"")</f>
        <v/>
      </c>
      <c r="L47" s="46">
        <v>0</v>
      </c>
      <c r="M47" s="48">
        <v>0</v>
      </c>
      <c r="N47" s="46">
        <v>4</v>
      </c>
      <c r="O47" s="46">
        <v>0</v>
      </c>
    </row>
    <row r="48" spans="1:15" ht="12">
      <c r="A48" s="43">
        <v>2642</v>
      </c>
      <c r="B48" s="44" t="s">
        <v>77</v>
      </c>
      <c r="C48" s="43" t="s">
        <v>8</v>
      </c>
      <c r="D48" s="44" t="s">
        <v>46</v>
      </c>
      <c r="E48" s="47">
        <v>6</v>
      </c>
      <c r="F48" s="47">
        <v>3</v>
      </c>
      <c r="G48" s="47">
        <v>6</v>
      </c>
      <c r="H48" s="47">
        <v>4</v>
      </c>
      <c r="I48" s="47">
        <v>4</v>
      </c>
      <c r="J48" s="46">
        <f>IF(C48="MR",VLOOKUP(A48,MR!A$1:B$100,2),"")</f>
        <v>7</v>
      </c>
      <c r="K48" s="46" t="str">
        <f>IF(C48="DIT",VLOOKUP(A48,DIT!A$1:B$80,2),"")</f>
        <v/>
      </c>
      <c r="L48" s="46">
        <v>0</v>
      </c>
      <c r="M48" s="48">
        <v>0</v>
      </c>
      <c r="N48" s="46">
        <v>0</v>
      </c>
      <c r="O48" s="46">
        <v>5</v>
      </c>
    </row>
    <row r="49" spans="1:15" ht="12">
      <c r="A49" s="43">
        <v>2643</v>
      </c>
      <c r="B49" s="44" t="s">
        <v>78</v>
      </c>
      <c r="C49" s="43" t="s">
        <v>8</v>
      </c>
      <c r="D49" s="44" t="s">
        <v>35</v>
      </c>
      <c r="E49" s="47">
        <v>26</v>
      </c>
      <c r="F49" s="47">
        <v>21</v>
      </c>
      <c r="G49" s="47">
        <v>19</v>
      </c>
      <c r="H49" s="47">
        <v>8</v>
      </c>
      <c r="I49" s="47">
        <v>17</v>
      </c>
      <c r="J49" s="46">
        <f>IF(C49="MR",VLOOKUP(A49,MR!A$1:B$100,2),"")</f>
        <v>15</v>
      </c>
      <c r="K49" s="46" t="str">
        <f>IF(C49="DIT",VLOOKUP(A49,DIT!A$1:B$80,2),"")</f>
        <v/>
      </c>
      <c r="L49" s="46">
        <v>0</v>
      </c>
      <c r="M49" s="48">
        <v>0</v>
      </c>
      <c r="N49" s="46">
        <v>11</v>
      </c>
      <c r="O49" s="46">
        <v>0</v>
      </c>
    </row>
    <row r="50" spans="1:15" ht="12">
      <c r="A50" s="43">
        <v>2644</v>
      </c>
      <c r="B50" s="44" t="s">
        <v>79</v>
      </c>
      <c r="C50" s="43" t="s">
        <v>8</v>
      </c>
      <c r="D50" s="44" t="s">
        <v>35</v>
      </c>
      <c r="E50" s="47">
        <v>20</v>
      </c>
      <c r="F50" s="47">
        <v>11</v>
      </c>
      <c r="G50" s="47">
        <v>20</v>
      </c>
      <c r="H50" s="47">
        <v>6</v>
      </c>
      <c r="I50" s="47">
        <v>9</v>
      </c>
      <c r="J50" s="46">
        <f>IF(C50="MR",VLOOKUP(A50,MR!A$1:B$100,2),"")</f>
        <v>15</v>
      </c>
      <c r="K50" s="46" t="str">
        <f>IF(C50="DIT",VLOOKUP(A50,DIT!A$1:B$80,2),"")</f>
        <v/>
      </c>
      <c r="L50" s="46">
        <v>0</v>
      </c>
      <c r="M50" s="48">
        <v>0</v>
      </c>
      <c r="N50" s="46">
        <v>9</v>
      </c>
      <c r="O50" s="46">
        <v>0</v>
      </c>
    </row>
    <row r="51" spans="1:15" ht="12">
      <c r="A51" s="43">
        <v>2645</v>
      </c>
      <c r="B51" s="44" t="s">
        <v>80</v>
      </c>
      <c r="C51" s="43" t="s">
        <v>8</v>
      </c>
      <c r="D51" s="44" t="s">
        <v>35</v>
      </c>
      <c r="E51" s="47">
        <v>9</v>
      </c>
      <c r="F51" s="47">
        <v>9</v>
      </c>
      <c r="G51" s="47">
        <v>8</v>
      </c>
      <c r="H51" s="47">
        <v>5</v>
      </c>
      <c r="I51" s="47">
        <v>11</v>
      </c>
      <c r="J51" s="46">
        <f>IF(C51="MR",VLOOKUP(A51,MR!A$1:B$100,2),"")</f>
        <v>14</v>
      </c>
      <c r="K51" s="46" t="str">
        <f>IF(C51="DIT",VLOOKUP(A51,DIT!A$1:B$80,2),"")</f>
        <v/>
      </c>
      <c r="L51" s="46">
        <v>0</v>
      </c>
      <c r="M51" s="48">
        <v>0</v>
      </c>
      <c r="N51" s="46">
        <v>11</v>
      </c>
      <c r="O51" s="46">
        <v>0</v>
      </c>
    </row>
    <row r="52" spans="1:15" ht="12">
      <c r="A52" s="43">
        <v>2646</v>
      </c>
      <c r="B52" s="44" t="s">
        <v>81</v>
      </c>
      <c r="C52" s="43" t="s">
        <v>8</v>
      </c>
      <c r="D52" s="44" t="s">
        <v>35</v>
      </c>
      <c r="E52" s="47">
        <v>11</v>
      </c>
      <c r="F52" s="47">
        <v>8</v>
      </c>
      <c r="G52" s="47">
        <v>13</v>
      </c>
      <c r="H52" s="47">
        <v>5</v>
      </c>
      <c r="I52" s="47">
        <v>9</v>
      </c>
      <c r="J52" s="46">
        <f>IF(C52="MR",VLOOKUP(A52,MR!A$1:B$100,2),"")</f>
        <v>14</v>
      </c>
      <c r="K52" s="46" t="str">
        <f>IF(C52="DIT",VLOOKUP(A52,DIT!A$1:B$80,2),"")</f>
        <v/>
      </c>
      <c r="L52" s="46">
        <v>0</v>
      </c>
      <c r="M52" s="48">
        <v>0</v>
      </c>
      <c r="N52" s="46">
        <v>12</v>
      </c>
      <c r="O52" s="46">
        <v>0</v>
      </c>
    </row>
    <row r="53" spans="1:15" ht="12">
      <c r="A53" s="43">
        <v>2647</v>
      </c>
      <c r="B53" s="44" t="s">
        <v>82</v>
      </c>
      <c r="C53" s="43" t="s">
        <v>8</v>
      </c>
      <c r="D53" s="44" t="s">
        <v>10</v>
      </c>
      <c r="E53" s="47">
        <v>12</v>
      </c>
      <c r="F53" s="47">
        <v>11</v>
      </c>
      <c r="G53" s="47">
        <v>7</v>
      </c>
      <c r="H53" s="47">
        <v>6</v>
      </c>
      <c r="I53" s="47">
        <v>4</v>
      </c>
      <c r="J53" s="46">
        <f>IF(C53="MR",VLOOKUP(A53,MR!A$1:B$100,2),"")</f>
        <v>2</v>
      </c>
      <c r="K53" s="46" t="str">
        <f>IF(C53="DIT",VLOOKUP(A53,DIT!A$1:B$80,2),"")</f>
        <v/>
      </c>
      <c r="L53" s="46">
        <v>11</v>
      </c>
      <c r="M53" s="48">
        <v>0</v>
      </c>
      <c r="N53" s="46">
        <v>0</v>
      </c>
      <c r="O53" s="46">
        <v>0</v>
      </c>
    </row>
    <row r="54" spans="1:15" ht="12">
      <c r="A54" s="43">
        <v>2648</v>
      </c>
      <c r="B54" s="44" t="s">
        <v>83</v>
      </c>
      <c r="C54" s="43" t="s">
        <v>8</v>
      </c>
      <c r="D54" s="44" t="s">
        <v>46</v>
      </c>
      <c r="E54" s="47">
        <v>17</v>
      </c>
      <c r="F54" s="47">
        <v>10</v>
      </c>
      <c r="G54" s="47">
        <v>15</v>
      </c>
      <c r="H54" s="47">
        <v>9</v>
      </c>
      <c r="I54" s="47">
        <v>10</v>
      </c>
      <c r="J54" s="46">
        <f>IF(C54="MR",VLOOKUP(A54,MR!A$1:B$100,2),"")</f>
        <v>16</v>
      </c>
      <c r="K54" s="46" t="str">
        <f>IF(C54="DIT",VLOOKUP(A54,DIT!A$1:B$80,2),"")</f>
        <v/>
      </c>
      <c r="L54" s="46">
        <v>0</v>
      </c>
      <c r="M54" s="48">
        <v>0</v>
      </c>
      <c r="N54" s="46">
        <v>0</v>
      </c>
      <c r="O54" s="46">
        <v>12</v>
      </c>
    </row>
    <row r="55" spans="1:15" ht="12">
      <c r="A55" s="43">
        <v>2649</v>
      </c>
      <c r="B55" s="44" t="s">
        <v>84</v>
      </c>
      <c r="C55" s="43" t="s">
        <v>8</v>
      </c>
      <c r="D55" s="44" t="s">
        <v>35</v>
      </c>
      <c r="E55" s="47">
        <v>23</v>
      </c>
      <c r="F55" s="47">
        <v>18</v>
      </c>
      <c r="G55" s="47">
        <v>16</v>
      </c>
      <c r="H55" s="47">
        <v>5</v>
      </c>
      <c r="I55" s="47">
        <v>19</v>
      </c>
      <c r="J55" s="46">
        <f>IF(C55="MR",VLOOKUP(A55,MR!A$1:B$100,2),"")</f>
        <v>11</v>
      </c>
      <c r="K55" s="46" t="str">
        <f>IF(C55="DIT",VLOOKUP(A55,DIT!A$1:B$80,2),"")</f>
        <v/>
      </c>
      <c r="L55" s="46">
        <v>0</v>
      </c>
      <c r="M55" s="48">
        <v>0</v>
      </c>
      <c r="N55" s="46">
        <v>14</v>
      </c>
      <c r="O55" s="46">
        <v>0</v>
      </c>
    </row>
    <row r="56" spans="1:15" ht="12">
      <c r="A56" s="43">
        <v>2650</v>
      </c>
      <c r="B56" s="44" t="s">
        <v>85</v>
      </c>
      <c r="C56" s="43" t="s">
        <v>8</v>
      </c>
      <c r="D56" s="44" t="s">
        <v>46</v>
      </c>
      <c r="E56" s="47">
        <v>29</v>
      </c>
      <c r="F56" s="47">
        <v>23</v>
      </c>
      <c r="G56" s="47">
        <v>19</v>
      </c>
      <c r="H56" s="47">
        <v>7</v>
      </c>
      <c r="I56" s="47">
        <v>18</v>
      </c>
      <c r="J56" s="46">
        <f>IF(C56="MR",VLOOKUP(A56,MR!A$1:B$100,2),"")</f>
        <v>15</v>
      </c>
      <c r="K56" s="46" t="str">
        <f>IF(C56="DIT",VLOOKUP(A56,DIT!A$1:B$80,2),"")</f>
        <v/>
      </c>
      <c r="L56" s="46">
        <v>0</v>
      </c>
      <c r="M56" s="48">
        <v>0</v>
      </c>
      <c r="N56" s="46">
        <v>0</v>
      </c>
      <c r="O56" s="46">
        <v>9</v>
      </c>
    </row>
    <row r="57" spans="1:15" ht="12">
      <c r="A57" s="43">
        <v>2651</v>
      </c>
      <c r="B57" s="44" t="s">
        <v>86</v>
      </c>
      <c r="C57" s="43" t="s">
        <v>8</v>
      </c>
      <c r="D57" s="44" t="s">
        <v>35</v>
      </c>
      <c r="E57" s="47">
        <v>25</v>
      </c>
      <c r="F57" s="47">
        <v>24</v>
      </c>
      <c r="G57" s="47">
        <v>19</v>
      </c>
      <c r="H57" s="47">
        <v>11</v>
      </c>
      <c r="I57" s="47">
        <v>18</v>
      </c>
      <c r="J57" s="46">
        <f>IF(C57="MR",VLOOKUP(A57,MR!A$1:B$100,2),"")</f>
        <v>14</v>
      </c>
      <c r="K57" s="46" t="str">
        <f>IF(C57="DIT",VLOOKUP(A57,DIT!A$1:B$80,2),"")</f>
        <v/>
      </c>
      <c r="L57" s="46">
        <v>0</v>
      </c>
      <c r="M57" s="48">
        <v>0</v>
      </c>
      <c r="N57" s="46">
        <v>17</v>
      </c>
      <c r="O57" s="46">
        <v>0</v>
      </c>
    </row>
    <row r="58" spans="1:15" ht="12">
      <c r="A58" s="43">
        <v>2652</v>
      </c>
      <c r="B58" s="44" t="s">
        <v>87</v>
      </c>
      <c r="C58" s="43" t="s">
        <v>8</v>
      </c>
      <c r="D58" s="44" t="s">
        <v>10</v>
      </c>
      <c r="E58" s="47">
        <v>27</v>
      </c>
      <c r="F58" s="47">
        <v>20</v>
      </c>
      <c r="G58" s="47">
        <v>18</v>
      </c>
      <c r="H58" s="47">
        <v>13</v>
      </c>
      <c r="I58" s="47">
        <v>14</v>
      </c>
      <c r="J58" s="46">
        <f>IF(C58="MR",VLOOKUP(A58,MR!A$1:B$100,2),"")</f>
        <v>15</v>
      </c>
      <c r="K58" s="46" t="str">
        <f>IF(C58="DIT",VLOOKUP(A58,DIT!A$1:B$80,2),"")</f>
        <v/>
      </c>
      <c r="L58" s="46">
        <v>17</v>
      </c>
      <c r="M58" s="48">
        <v>2</v>
      </c>
      <c r="N58" s="46">
        <v>0</v>
      </c>
      <c r="O58" s="46">
        <v>0</v>
      </c>
    </row>
    <row r="59" spans="1:15" ht="12">
      <c r="A59" s="43">
        <v>2653</v>
      </c>
      <c r="B59" s="44" t="s">
        <v>88</v>
      </c>
      <c r="C59" s="43" t="s">
        <v>9</v>
      </c>
      <c r="D59" s="44" t="s">
        <v>10</v>
      </c>
      <c r="E59" s="47">
        <v>13</v>
      </c>
      <c r="F59" s="47">
        <v>10</v>
      </c>
      <c r="G59" s="47">
        <v>5</v>
      </c>
      <c r="H59" s="47">
        <v>1</v>
      </c>
      <c r="I59" s="47">
        <v>7</v>
      </c>
      <c r="J59" s="46" t="str">
        <f>IF(C59="MR",VLOOKUP(A59,MR!A$1:B$100,2),"")</f>
        <v/>
      </c>
      <c r="K59" s="46">
        <f>IF(C59="DIT",VLOOKUP(A59,DIT!A$1:B$80,2),"")</f>
        <v>6</v>
      </c>
      <c r="L59" s="46">
        <v>8</v>
      </c>
      <c r="M59" s="48">
        <v>3</v>
      </c>
      <c r="N59" s="46">
        <v>0</v>
      </c>
      <c r="O59" s="46">
        <v>0</v>
      </c>
    </row>
    <row r="60" spans="1:15" ht="12">
      <c r="A60" s="43">
        <v>2654</v>
      </c>
      <c r="B60" s="44" t="s">
        <v>89</v>
      </c>
      <c r="C60" s="43" t="s">
        <v>8</v>
      </c>
      <c r="D60" s="44" t="s">
        <v>35</v>
      </c>
      <c r="E60" s="47">
        <v>5</v>
      </c>
      <c r="F60" s="47">
        <v>1</v>
      </c>
      <c r="G60" s="47">
        <v>2</v>
      </c>
      <c r="H60" s="47">
        <v>1</v>
      </c>
      <c r="I60" s="47">
        <v>4</v>
      </c>
      <c r="J60" s="46">
        <f>IF(C60="MR",VLOOKUP(A60,MR!A$1:B$100,2),"")</f>
        <v>6</v>
      </c>
      <c r="K60" s="46" t="str">
        <f>IF(C60="DIT",VLOOKUP(A60,DIT!A$1:B$80,2),"")</f>
        <v/>
      </c>
      <c r="L60" s="46">
        <v>0</v>
      </c>
      <c r="M60" s="48">
        <v>0</v>
      </c>
      <c r="N60" s="46">
        <v>3</v>
      </c>
      <c r="O60" s="46">
        <v>0</v>
      </c>
    </row>
    <row r="61" spans="1:15" ht="12">
      <c r="A61" s="43">
        <v>2655</v>
      </c>
      <c r="B61" s="44" t="s">
        <v>90</v>
      </c>
      <c r="C61" s="43" t="s">
        <v>8</v>
      </c>
      <c r="D61" s="44" t="s">
        <v>10</v>
      </c>
      <c r="E61" s="47">
        <v>26</v>
      </c>
      <c r="F61" s="47">
        <v>26</v>
      </c>
      <c r="G61" s="47">
        <v>22</v>
      </c>
      <c r="H61" s="47">
        <v>12</v>
      </c>
      <c r="I61" s="47">
        <v>19</v>
      </c>
      <c r="J61" s="46">
        <f>IF(C61="MR",VLOOKUP(A61,MR!A$1:B$100,2),"")</f>
        <v>16</v>
      </c>
      <c r="K61" s="46" t="str">
        <f>IF(C61="DIT",VLOOKUP(A61,DIT!A$1:B$80,2),"")</f>
        <v/>
      </c>
      <c r="L61" s="46">
        <v>11</v>
      </c>
      <c r="M61" s="48">
        <v>2</v>
      </c>
      <c r="N61" s="46">
        <v>0</v>
      </c>
      <c r="O61" s="46">
        <v>0</v>
      </c>
    </row>
    <row r="62" spans="1:15" ht="12">
      <c r="A62" s="43">
        <v>2656</v>
      </c>
      <c r="B62" s="44" t="s">
        <v>91</v>
      </c>
      <c r="C62" s="43" t="s">
        <v>9</v>
      </c>
      <c r="D62" s="44" t="s">
        <v>46</v>
      </c>
      <c r="E62" s="47">
        <v>17</v>
      </c>
      <c r="F62" s="47">
        <v>25</v>
      </c>
      <c r="G62" s="47">
        <v>11</v>
      </c>
      <c r="H62" s="47">
        <v>10</v>
      </c>
      <c r="I62" s="47">
        <v>9</v>
      </c>
      <c r="J62" s="46" t="str">
        <f>IF(C62="MR",VLOOKUP(A62,MR!A$1:B$100,2),"")</f>
        <v/>
      </c>
      <c r="K62" s="46">
        <f>IF(C62="DIT",VLOOKUP(A62,DIT!A$1:B$80,2),"")</f>
        <v>9</v>
      </c>
      <c r="L62" s="46">
        <v>0</v>
      </c>
      <c r="M62" s="48">
        <v>0</v>
      </c>
      <c r="N62" s="46">
        <v>0</v>
      </c>
      <c r="O62" s="46">
        <v>7</v>
      </c>
    </row>
    <row r="63" spans="1:15" ht="12">
      <c r="A63" s="43">
        <v>2657</v>
      </c>
      <c r="B63" s="44" t="s">
        <v>92</v>
      </c>
      <c r="C63" s="43" t="s">
        <v>9</v>
      </c>
      <c r="D63" s="44" t="s">
        <v>10</v>
      </c>
      <c r="E63" s="47">
        <v>8</v>
      </c>
      <c r="F63" s="47">
        <v>5</v>
      </c>
      <c r="G63" s="47">
        <v>7</v>
      </c>
      <c r="H63" s="47">
        <v>1</v>
      </c>
      <c r="I63" s="47">
        <v>4</v>
      </c>
      <c r="J63" s="46" t="str">
        <f>IF(C63="MR",VLOOKUP(A63,MR!A$1:B$100,2),"")</f>
        <v/>
      </c>
      <c r="K63" s="46">
        <f>IF(C63="DIT",VLOOKUP(A63,DIT!A$1:B$80,2),"")</f>
        <v>7</v>
      </c>
      <c r="L63" s="46">
        <v>6</v>
      </c>
      <c r="M63" s="48">
        <v>3</v>
      </c>
      <c r="N63" s="46">
        <v>0</v>
      </c>
      <c r="O63" s="46">
        <v>0</v>
      </c>
    </row>
    <row r="64" spans="1:15" ht="12">
      <c r="A64" s="43">
        <v>2658</v>
      </c>
      <c r="B64" s="44" t="s">
        <v>93</v>
      </c>
      <c r="C64" s="43" t="s">
        <v>9</v>
      </c>
      <c r="D64" s="44" t="s">
        <v>10</v>
      </c>
      <c r="E64" s="47">
        <v>8</v>
      </c>
      <c r="F64" s="47">
        <v>3</v>
      </c>
      <c r="G64" s="47">
        <v>6</v>
      </c>
      <c r="H64" s="47">
        <v>0</v>
      </c>
      <c r="I64" s="47">
        <v>5</v>
      </c>
      <c r="J64" s="46" t="str">
        <f>IF(C64="MR",VLOOKUP(A64,MR!A$1:B$100,2),"")</f>
        <v/>
      </c>
      <c r="K64" s="46">
        <f>IF(C64="DIT",VLOOKUP(A64,DIT!A$1:B$80,2),"")</f>
        <v>4</v>
      </c>
      <c r="L64" s="46">
        <v>4</v>
      </c>
      <c r="M64" s="48">
        <v>0</v>
      </c>
      <c r="N64" s="46">
        <v>0</v>
      </c>
      <c r="O64" s="46">
        <v>0</v>
      </c>
    </row>
    <row r="65" spans="1:15" ht="12">
      <c r="A65" s="43">
        <v>2659</v>
      </c>
      <c r="B65" s="44" t="s">
        <v>94</v>
      </c>
      <c r="C65" s="43" t="s">
        <v>9</v>
      </c>
      <c r="D65" s="44" t="s">
        <v>10</v>
      </c>
      <c r="E65" s="47">
        <v>9</v>
      </c>
      <c r="F65" s="47">
        <v>14</v>
      </c>
      <c r="G65" s="47">
        <v>6</v>
      </c>
      <c r="H65" s="47">
        <v>4</v>
      </c>
      <c r="I65" s="47">
        <v>1</v>
      </c>
      <c r="J65" s="46" t="str">
        <f>IF(C65="MR",VLOOKUP(A65,MR!A$1:B$100,2),"")</f>
        <v/>
      </c>
      <c r="K65" s="46">
        <f>IF(C65="DIT",VLOOKUP(A65,DIT!A$1:B$80,2),"")</f>
        <v>2</v>
      </c>
      <c r="L65" s="46">
        <v>3</v>
      </c>
      <c r="M65" s="48">
        <v>2</v>
      </c>
      <c r="N65" s="46">
        <v>0</v>
      </c>
      <c r="O65" s="46">
        <v>0</v>
      </c>
    </row>
    <row r="66" spans="1:15" ht="12">
      <c r="A66" s="43">
        <v>2660</v>
      </c>
      <c r="B66" s="44" t="s">
        <v>95</v>
      </c>
      <c r="C66" s="43" t="s">
        <v>8</v>
      </c>
      <c r="D66" s="44" t="s">
        <v>10</v>
      </c>
      <c r="E66" s="47">
        <v>15</v>
      </c>
      <c r="F66" s="47">
        <v>14</v>
      </c>
      <c r="G66" s="47">
        <v>11</v>
      </c>
      <c r="H66" s="47">
        <v>3</v>
      </c>
      <c r="I66" s="47">
        <v>13</v>
      </c>
      <c r="J66" s="46">
        <f>IF(C66="MR",VLOOKUP(A66,MR!A$1:B$100,2),"")</f>
        <v>10</v>
      </c>
      <c r="K66" s="46" t="str">
        <f>IF(C66="DIT",VLOOKUP(A66,DIT!A$1:B$80,2),"")</f>
        <v/>
      </c>
      <c r="L66" s="46">
        <v>9</v>
      </c>
      <c r="M66" s="48">
        <v>1</v>
      </c>
      <c r="N66" s="46">
        <v>0</v>
      </c>
      <c r="O66" s="46">
        <v>0</v>
      </c>
    </row>
    <row r="67" spans="1:15" ht="12">
      <c r="A67" s="43">
        <v>2661</v>
      </c>
      <c r="B67" s="44" t="s">
        <v>96</v>
      </c>
      <c r="C67" s="43" t="s">
        <v>8</v>
      </c>
      <c r="D67" s="44" t="s">
        <v>35</v>
      </c>
      <c r="E67" s="47">
        <v>31</v>
      </c>
      <c r="F67" s="47">
        <v>30</v>
      </c>
      <c r="G67" s="47">
        <v>19</v>
      </c>
      <c r="H67" s="47">
        <v>13</v>
      </c>
      <c r="I67" s="47">
        <v>21</v>
      </c>
      <c r="J67" s="46">
        <f>IF(C67="MR",VLOOKUP(A67,MR!A$1:B$100,2),"")</f>
        <v>20</v>
      </c>
      <c r="K67" s="46" t="str">
        <f>IF(C67="DIT",VLOOKUP(A67,DIT!A$1:B$80,2),"")</f>
        <v/>
      </c>
      <c r="L67" s="46">
        <v>0</v>
      </c>
      <c r="M67" s="48">
        <v>0</v>
      </c>
      <c r="N67" s="46">
        <v>16</v>
      </c>
      <c r="O67" s="46">
        <v>0</v>
      </c>
    </row>
    <row r="68" spans="1:15" ht="12">
      <c r="A68" s="43">
        <v>2662</v>
      </c>
      <c r="B68" s="44" t="s">
        <v>97</v>
      </c>
      <c r="C68" s="43" t="s">
        <v>8</v>
      </c>
      <c r="D68" s="44" t="s">
        <v>46</v>
      </c>
      <c r="E68" s="47">
        <v>16</v>
      </c>
      <c r="F68" s="47">
        <v>9</v>
      </c>
      <c r="G68" s="47">
        <v>11</v>
      </c>
      <c r="H68" s="47">
        <v>3</v>
      </c>
      <c r="I68" s="47">
        <v>12</v>
      </c>
      <c r="J68" s="46">
        <f>IF(C68="MR",VLOOKUP(A68,MR!A$1:B$100,2),"")</f>
        <v>12</v>
      </c>
      <c r="K68" s="46" t="str">
        <f>IF(C68="DIT",VLOOKUP(A68,DIT!A$1:B$80,2),"")</f>
        <v/>
      </c>
      <c r="L68" s="46">
        <v>0</v>
      </c>
      <c r="M68" s="48">
        <v>0</v>
      </c>
      <c r="N68" s="46">
        <v>0</v>
      </c>
      <c r="O68" s="46">
        <v>7</v>
      </c>
    </row>
    <row r="69" spans="1:15" ht="12">
      <c r="A69" s="43">
        <v>2663</v>
      </c>
      <c r="B69" s="44" t="s">
        <v>98</v>
      </c>
      <c r="C69" s="43" t="s">
        <v>8</v>
      </c>
      <c r="D69" s="44" t="s">
        <v>10</v>
      </c>
      <c r="E69" s="47">
        <v>25</v>
      </c>
      <c r="F69" s="47">
        <v>33</v>
      </c>
      <c r="G69" s="47">
        <v>17</v>
      </c>
      <c r="H69" s="47">
        <v>14</v>
      </c>
      <c r="I69" s="47">
        <v>18</v>
      </c>
      <c r="J69" s="46">
        <f>IF(C69="MR",VLOOKUP(A69,MR!A$1:B$100,2),"")</f>
        <v>19</v>
      </c>
      <c r="K69" s="46" t="str">
        <f>IF(C69="DIT",VLOOKUP(A69,DIT!A$1:B$80,2),"")</f>
        <v/>
      </c>
      <c r="L69" s="46">
        <v>23</v>
      </c>
      <c r="M69" s="48">
        <v>6</v>
      </c>
      <c r="N69" s="46">
        <v>0</v>
      </c>
      <c r="O69" s="46">
        <v>0</v>
      </c>
    </row>
    <row r="70" spans="1:15" ht="12">
      <c r="A70" s="43">
        <v>2664</v>
      </c>
      <c r="B70" s="44" t="s">
        <v>99</v>
      </c>
      <c r="C70" s="43" t="s">
        <v>8</v>
      </c>
      <c r="D70" s="44" t="s">
        <v>35</v>
      </c>
      <c r="E70" s="47">
        <v>34</v>
      </c>
      <c r="F70" s="47">
        <v>31</v>
      </c>
      <c r="G70" s="47">
        <v>21</v>
      </c>
      <c r="H70" s="47">
        <v>12</v>
      </c>
      <c r="I70" s="47">
        <v>19</v>
      </c>
      <c r="J70" s="46">
        <f>IF(C70="MR",VLOOKUP(A70,MR!A$1:B$100,2),"")</f>
        <v>15</v>
      </c>
      <c r="K70" s="46" t="str">
        <f>IF(C70="DIT",VLOOKUP(A70,DIT!A$1:B$80,2),"")</f>
        <v/>
      </c>
      <c r="L70" s="46">
        <v>0</v>
      </c>
      <c r="M70" s="48">
        <v>0</v>
      </c>
      <c r="N70" s="46">
        <v>16</v>
      </c>
      <c r="O70" s="46">
        <v>0</v>
      </c>
    </row>
    <row r="71" spans="1:15" ht="12">
      <c r="A71" s="43">
        <v>2665</v>
      </c>
      <c r="B71" s="44" t="s">
        <v>100</v>
      </c>
      <c r="C71" s="43" t="s">
        <v>8</v>
      </c>
      <c r="D71" s="44" t="s">
        <v>35</v>
      </c>
      <c r="E71" s="47">
        <v>28</v>
      </c>
      <c r="F71" s="47">
        <v>25</v>
      </c>
      <c r="G71" s="47">
        <v>21</v>
      </c>
      <c r="H71" s="47">
        <v>13</v>
      </c>
      <c r="I71" s="47">
        <v>17</v>
      </c>
      <c r="J71" s="46">
        <f>IF(C71="MR",VLOOKUP(A71,MR!A$1:B$100,2),"")</f>
        <v>15</v>
      </c>
      <c r="K71" s="46" t="str">
        <f>IF(C71="DIT",VLOOKUP(A71,DIT!A$1:B$80,2),"")</f>
        <v/>
      </c>
      <c r="L71" s="46">
        <v>0</v>
      </c>
      <c r="M71" s="48">
        <v>0</v>
      </c>
      <c r="N71" s="46">
        <v>9</v>
      </c>
      <c r="O71" s="46">
        <v>0</v>
      </c>
    </row>
    <row r="72" spans="1:15" ht="12">
      <c r="A72" s="43">
        <v>2666</v>
      </c>
      <c r="B72" s="44" t="s">
        <v>101</v>
      </c>
      <c r="C72" s="43" t="s">
        <v>9</v>
      </c>
      <c r="D72" s="44" t="s">
        <v>35</v>
      </c>
      <c r="E72" s="47">
        <v>6</v>
      </c>
      <c r="F72" s="47">
        <v>8</v>
      </c>
      <c r="G72" s="47">
        <v>4</v>
      </c>
      <c r="H72" s="47">
        <v>3</v>
      </c>
      <c r="I72" s="47">
        <v>8</v>
      </c>
      <c r="J72" s="46" t="str">
        <f>IF(C72="MR",VLOOKUP(A72,MR!A$1:B$100,2),"")</f>
        <v/>
      </c>
      <c r="K72" s="46">
        <f>IF(C72="DIT",VLOOKUP(A72,DIT!A$1:B$80,2),"")</f>
        <v>3</v>
      </c>
      <c r="L72" s="46">
        <v>0</v>
      </c>
      <c r="M72" s="48">
        <v>0</v>
      </c>
      <c r="N72" s="46">
        <v>6</v>
      </c>
      <c r="O72" s="46">
        <v>0</v>
      </c>
    </row>
    <row r="73" spans="1:15" ht="12">
      <c r="A73" s="43">
        <v>2667</v>
      </c>
      <c r="B73" s="44" t="s">
        <v>102</v>
      </c>
      <c r="C73" s="43" t="s">
        <v>8</v>
      </c>
      <c r="D73" s="44" t="s">
        <v>35</v>
      </c>
      <c r="E73" s="47">
        <v>19</v>
      </c>
      <c r="F73" s="47">
        <v>10</v>
      </c>
      <c r="G73" s="47">
        <v>14</v>
      </c>
      <c r="H73" s="47">
        <v>6</v>
      </c>
      <c r="I73" s="47">
        <v>11</v>
      </c>
      <c r="J73" s="46">
        <f>IF(C73="MR",VLOOKUP(A73,MR!A$1:B$100,2),"")</f>
        <v>12</v>
      </c>
      <c r="K73" s="46" t="str">
        <f>IF(C73="DIT",VLOOKUP(A73,DIT!A$1:B$80,2),"")</f>
        <v/>
      </c>
      <c r="L73" s="46">
        <v>0</v>
      </c>
      <c r="M73" s="48">
        <v>0</v>
      </c>
      <c r="N73" s="46">
        <v>6</v>
      </c>
      <c r="O73" s="46">
        <v>0</v>
      </c>
    </row>
    <row r="74" spans="1:15" ht="12">
      <c r="A74" s="43">
        <v>2668</v>
      </c>
      <c r="B74" s="44" t="s">
        <v>103</v>
      </c>
      <c r="C74" s="43" t="s">
        <v>8</v>
      </c>
      <c r="D74" s="44" t="s">
        <v>35</v>
      </c>
      <c r="E74" s="47">
        <v>21</v>
      </c>
      <c r="F74" s="47">
        <v>22</v>
      </c>
      <c r="G74" s="47">
        <v>17</v>
      </c>
      <c r="H74" s="47">
        <v>11</v>
      </c>
      <c r="I74" s="47">
        <v>18</v>
      </c>
      <c r="J74" s="46">
        <f>IF(C74="MR",VLOOKUP(A74,MR!A$1:B$100,2),"")</f>
        <v>13</v>
      </c>
      <c r="K74" s="46" t="str">
        <f>IF(C74="DIT",VLOOKUP(A74,DIT!A$1:B$80,2),"")</f>
        <v/>
      </c>
      <c r="L74" s="46">
        <v>0</v>
      </c>
      <c r="M74" s="48">
        <v>0</v>
      </c>
      <c r="N74" s="46">
        <v>12</v>
      </c>
      <c r="O74" s="46">
        <v>0</v>
      </c>
    </row>
    <row r="75" spans="1:15" ht="12">
      <c r="A75" s="43">
        <v>2669</v>
      </c>
      <c r="B75" s="44" t="s">
        <v>104</v>
      </c>
      <c r="C75" s="43" t="s">
        <v>8</v>
      </c>
      <c r="D75" s="44" t="s">
        <v>46</v>
      </c>
      <c r="E75" s="47">
        <v>19</v>
      </c>
      <c r="F75" s="47">
        <v>13</v>
      </c>
      <c r="G75" s="47">
        <v>9</v>
      </c>
      <c r="H75" s="47">
        <v>3</v>
      </c>
      <c r="I75" s="47">
        <v>13</v>
      </c>
      <c r="J75" s="46">
        <f>IF(C75="MR",VLOOKUP(A75,MR!A$1:B$100,2),"")</f>
        <v>10</v>
      </c>
      <c r="K75" s="46" t="str">
        <f>IF(C75="DIT",VLOOKUP(A75,DIT!A$1:B$80,2),"")</f>
        <v/>
      </c>
      <c r="L75" s="46">
        <v>0</v>
      </c>
      <c r="M75" s="48">
        <v>0</v>
      </c>
      <c r="N75" s="46">
        <v>0</v>
      </c>
      <c r="O75" s="46">
        <v>7</v>
      </c>
    </row>
    <row r="76" spans="1:15" ht="12">
      <c r="A76" s="43">
        <v>2670</v>
      </c>
      <c r="B76" s="44" t="s">
        <v>105</v>
      </c>
      <c r="C76" s="43" t="s">
        <v>8</v>
      </c>
      <c r="D76" s="44" t="s">
        <v>46</v>
      </c>
      <c r="E76" s="47">
        <v>6</v>
      </c>
      <c r="F76" s="47">
        <v>8</v>
      </c>
      <c r="G76" s="47">
        <v>1</v>
      </c>
      <c r="H76" s="47">
        <v>3</v>
      </c>
      <c r="I76" s="47">
        <v>6</v>
      </c>
      <c r="J76" s="46">
        <f>IF(C76="MR",VLOOKUP(A76,MR!A$1:B$100,2),"")</f>
        <v>6</v>
      </c>
      <c r="K76" s="46" t="str">
        <f>IF(C76="DIT",VLOOKUP(A76,DIT!A$1:B$80,2),"")</f>
        <v/>
      </c>
      <c r="L76" s="46">
        <v>0</v>
      </c>
      <c r="M76" s="48">
        <v>0</v>
      </c>
      <c r="N76" s="46">
        <v>0</v>
      </c>
      <c r="O76" s="46">
        <v>5</v>
      </c>
    </row>
    <row r="77" spans="1:15" ht="12">
      <c r="A77" s="43">
        <v>2671</v>
      </c>
      <c r="B77" s="44" t="s">
        <v>106</v>
      </c>
      <c r="C77" s="43" t="s">
        <v>8</v>
      </c>
      <c r="D77" s="44" t="s">
        <v>10</v>
      </c>
      <c r="E77" s="47">
        <v>14</v>
      </c>
      <c r="F77" s="47">
        <v>7</v>
      </c>
      <c r="G77" s="47">
        <v>10</v>
      </c>
      <c r="H77" s="47">
        <v>1</v>
      </c>
      <c r="I77" s="47">
        <v>8</v>
      </c>
      <c r="J77" s="46">
        <f>IF(C77="MR",VLOOKUP(A77,MR!A$1:B$100,2),"")</f>
        <v>11</v>
      </c>
      <c r="K77" s="46" t="str">
        <f>IF(C77="DIT",VLOOKUP(A77,DIT!A$1:B$80,2),"")</f>
        <v/>
      </c>
      <c r="L77" s="46">
        <v>6</v>
      </c>
      <c r="M77" s="48">
        <v>7</v>
      </c>
      <c r="N77" s="46">
        <v>0</v>
      </c>
      <c r="O77" s="46">
        <v>5</v>
      </c>
    </row>
    <row r="78" spans="1:15" ht="12">
      <c r="A78" s="43">
        <v>2672</v>
      </c>
      <c r="B78" s="44" t="s">
        <v>107</v>
      </c>
      <c r="C78" s="43" t="s">
        <v>8</v>
      </c>
      <c r="D78" s="44" t="s">
        <v>46</v>
      </c>
      <c r="E78" s="47">
        <v>13</v>
      </c>
      <c r="F78" s="47">
        <v>7</v>
      </c>
      <c r="G78" s="47">
        <v>12</v>
      </c>
      <c r="H78" s="47">
        <v>3</v>
      </c>
      <c r="I78" s="47">
        <v>7</v>
      </c>
      <c r="J78" s="46">
        <f>IF(C78="MR",VLOOKUP(A78,MR!A$1:B$100,2),"")</f>
        <v>7</v>
      </c>
      <c r="K78" s="46" t="str">
        <f>IF(C78="DIT",VLOOKUP(A78,DIT!A$1:B$80,2),"")</f>
        <v/>
      </c>
      <c r="L78" s="46">
        <v>0</v>
      </c>
      <c r="M78" s="48">
        <v>0</v>
      </c>
      <c r="N78" s="46">
        <v>0</v>
      </c>
      <c r="O78" s="46">
        <v>9</v>
      </c>
    </row>
    <row r="79" spans="1:15" ht="12">
      <c r="A79" s="43">
        <v>2673</v>
      </c>
      <c r="B79" s="44" t="s">
        <v>108</v>
      </c>
      <c r="C79" s="43" t="s">
        <v>9</v>
      </c>
      <c r="D79" s="44" t="s">
        <v>46</v>
      </c>
      <c r="E79" s="47">
        <v>6</v>
      </c>
      <c r="F79" s="47">
        <v>2</v>
      </c>
      <c r="G79" s="47">
        <v>1</v>
      </c>
      <c r="H79" s="47">
        <v>1</v>
      </c>
      <c r="I79" s="47">
        <v>3</v>
      </c>
      <c r="J79" s="46" t="str">
        <f>IF(C79="MR",VLOOKUP(A79,MR!A$1:B$100,2),"")</f>
        <v/>
      </c>
      <c r="K79" s="46">
        <f>IF(C79="DIT",VLOOKUP(A79,DIT!A$1:B$80,2),"")</f>
        <v>1</v>
      </c>
      <c r="L79" s="46">
        <v>0</v>
      </c>
      <c r="M79" s="48">
        <v>0</v>
      </c>
      <c r="N79" s="46">
        <v>0</v>
      </c>
      <c r="O79" s="46">
        <v>4</v>
      </c>
    </row>
    <row r="80" spans="1:15" ht="12">
      <c r="A80" s="43">
        <v>2674</v>
      </c>
      <c r="B80" s="44" t="s">
        <v>109</v>
      </c>
      <c r="C80" s="43" t="s">
        <v>8</v>
      </c>
      <c r="D80" s="44" t="s">
        <v>10</v>
      </c>
      <c r="E80" s="47">
        <v>20</v>
      </c>
      <c r="F80" s="47">
        <v>12</v>
      </c>
      <c r="G80" s="47">
        <v>16</v>
      </c>
      <c r="H80" s="47">
        <v>8</v>
      </c>
      <c r="I80" s="47">
        <v>10</v>
      </c>
      <c r="J80" s="46">
        <f>IF(C80="MR",VLOOKUP(A80,MR!A$1:B$100,2),"")</f>
        <v>11</v>
      </c>
      <c r="K80" s="46" t="str">
        <f>IF(C80="DIT",VLOOKUP(A80,DIT!A$1:B$80,2),"")</f>
        <v/>
      </c>
      <c r="L80" s="46">
        <v>13</v>
      </c>
      <c r="M80" s="48">
        <v>4</v>
      </c>
      <c r="N80" s="46">
        <v>0</v>
      </c>
      <c r="O80" s="46">
        <v>0</v>
      </c>
    </row>
    <row r="81" spans="1:15" ht="12">
      <c r="A81" s="43">
        <v>2675</v>
      </c>
      <c r="B81" s="44" t="s">
        <v>110</v>
      </c>
      <c r="C81" s="43" t="s">
        <v>9</v>
      </c>
      <c r="D81" s="44" t="s">
        <v>10</v>
      </c>
      <c r="E81" s="47">
        <v>8</v>
      </c>
      <c r="F81" s="47">
        <v>6</v>
      </c>
      <c r="G81" s="47">
        <v>4</v>
      </c>
      <c r="H81" s="47">
        <v>4</v>
      </c>
      <c r="I81" s="47">
        <v>7</v>
      </c>
      <c r="J81" s="46" t="str">
        <f>IF(C81="MR",VLOOKUP(A81,MR!A$1:B$100,2),"")</f>
        <v/>
      </c>
      <c r="K81" s="46">
        <f>IF(C81="DIT",VLOOKUP(A81,DIT!A$1:B$80,2),"")</f>
        <v>6</v>
      </c>
      <c r="L81" s="46">
        <v>10</v>
      </c>
      <c r="M81" s="48">
        <v>3</v>
      </c>
      <c r="N81" s="46">
        <v>0</v>
      </c>
      <c r="O81" s="46">
        <v>0</v>
      </c>
    </row>
    <row r="82" spans="1:15" ht="12">
      <c r="A82" s="43">
        <v>2676</v>
      </c>
      <c r="B82" s="44" t="s">
        <v>111</v>
      </c>
      <c r="C82" s="43" t="s">
        <v>8</v>
      </c>
      <c r="D82" s="44" t="s">
        <v>35</v>
      </c>
      <c r="E82" s="47">
        <v>12</v>
      </c>
      <c r="F82" s="47">
        <v>7</v>
      </c>
      <c r="G82" s="47">
        <v>7</v>
      </c>
      <c r="H82" s="47">
        <v>5</v>
      </c>
      <c r="I82" s="47">
        <v>10</v>
      </c>
      <c r="J82" s="46">
        <f>IF(C82="MR",VLOOKUP(A82,MR!A$1:B$100,2),"")</f>
        <v>8</v>
      </c>
      <c r="K82" s="46" t="str">
        <f>IF(C82="DIT",VLOOKUP(A82,DIT!A$1:B$80,2),"")</f>
        <v/>
      </c>
      <c r="L82" s="46">
        <v>0</v>
      </c>
      <c r="M82" s="48">
        <v>0</v>
      </c>
      <c r="N82" s="46">
        <v>2</v>
      </c>
      <c r="O82" s="46">
        <v>0</v>
      </c>
    </row>
    <row r="83" spans="1:15" ht="12">
      <c r="A83" s="43">
        <v>2677</v>
      </c>
      <c r="B83" s="44" t="s">
        <v>112</v>
      </c>
      <c r="C83" s="43" t="s">
        <v>9</v>
      </c>
      <c r="D83" s="44" t="s">
        <v>35</v>
      </c>
      <c r="E83" s="47">
        <v>4</v>
      </c>
      <c r="F83" s="47">
        <v>3</v>
      </c>
      <c r="G83" s="47">
        <v>2</v>
      </c>
      <c r="H83" s="47">
        <v>0</v>
      </c>
      <c r="I83" s="47">
        <v>4</v>
      </c>
      <c r="J83" s="46" t="str">
        <f>IF(C83="MR",VLOOKUP(A83,MR!A$1:B$100,2),"")</f>
        <v/>
      </c>
      <c r="K83" s="46">
        <f>IF(C83="DIT",VLOOKUP(A83,DIT!A$1:B$80,2),"")</f>
        <v>1</v>
      </c>
      <c r="L83" s="46">
        <v>0</v>
      </c>
      <c r="M83" s="48">
        <v>0</v>
      </c>
      <c r="N83" s="46">
        <v>4</v>
      </c>
      <c r="O83" s="46">
        <v>0</v>
      </c>
    </row>
    <row r="84" spans="1:15" ht="12">
      <c r="A84" s="43">
        <v>2678</v>
      </c>
      <c r="B84" s="44" t="s">
        <v>113</v>
      </c>
      <c r="C84" s="43" t="s">
        <v>8</v>
      </c>
      <c r="D84" s="44" t="s">
        <v>46</v>
      </c>
      <c r="E84" s="47">
        <v>8</v>
      </c>
      <c r="F84" s="47">
        <v>3</v>
      </c>
      <c r="G84" s="47">
        <v>4</v>
      </c>
      <c r="H84" s="47">
        <v>0</v>
      </c>
      <c r="I84" s="47">
        <v>4</v>
      </c>
      <c r="J84" s="46">
        <f>IF(C84="MR",VLOOKUP(A84,MR!A$1:B$100,2),"")</f>
        <v>5</v>
      </c>
      <c r="K84" s="46" t="str">
        <f>IF(C84="DIT",VLOOKUP(A84,DIT!A$1:B$80,2),"")</f>
        <v/>
      </c>
      <c r="L84" s="46">
        <v>0</v>
      </c>
      <c r="M84" s="48">
        <v>0</v>
      </c>
      <c r="N84" s="46">
        <v>0</v>
      </c>
      <c r="O84" s="46">
        <v>9</v>
      </c>
    </row>
    <row r="85" spans="1:15" ht="12">
      <c r="A85" s="43">
        <v>2679</v>
      </c>
      <c r="B85" s="44" t="s">
        <v>114</v>
      </c>
      <c r="C85" s="43" t="s">
        <v>8</v>
      </c>
      <c r="D85" s="44" t="s">
        <v>10</v>
      </c>
      <c r="E85" s="47">
        <v>13</v>
      </c>
      <c r="F85" s="47">
        <v>4</v>
      </c>
      <c r="G85" s="47">
        <v>11</v>
      </c>
      <c r="H85" s="47">
        <v>1</v>
      </c>
      <c r="I85" s="47">
        <v>6</v>
      </c>
      <c r="J85" s="46">
        <f>IF(C85="MR",VLOOKUP(A85,MR!A$1:B$100,2),"")</f>
        <v>10</v>
      </c>
      <c r="K85" s="46" t="str">
        <f>IF(C85="DIT",VLOOKUP(A85,DIT!A$1:B$80,2),"")</f>
        <v/>
      </c>
      <c r="L85" s="46">
        <v>14</v>
      </c>
      <c r="M85" s="48">
        <v>4</v>
      </c>
      <c r="N85" s="46">
        <v>0</v>
      </c>
      <c r="O85" s="46">
        <v>2</v>
      </c>
    </row>
    <row r="86" spans="1:15" ht="12">
      <c r="A86" s="43">
        <v>2680</v>
      </c>
      <c r="B86" s="44" t="s">
        <v>115</v>
      </c>
      <c r="C86" s="43" t="s">
        <v>8</v>
      </c>
      <c r="D86" s="44" t="s">
        <v>46</v>
      </c>
      <c r="E86" s="47">
        <v>18</v>
      </c>
      <c r="F86" s="47">
        <v>10</v>
      </c>
      <c r="G86" s="47">
        <v>19</v>
      </c>
      <c r="H86" s="47">
        <v>6</v>
      </c>
      <c r="I86" s="47">
        <v>8</v>
      </c>
      <c r="J86" s="46">
        <f>IF(C86="MR",VLOOKUP(A86,MR!A$1:B$100,2),"")</f>
        <v>13</v>
      </c>
      <c r="K86" s="46" t="str">
        <f>IF(C86="DIT",VLOOKUP(A86,DIT!A$1:B$80,2),"")</f>
        <v/>
      </c>
      <c r="L86" s="46">
        <v>0</v>
      </c>
      <c r="M86" s="48">
        <v>0</v>
      </c>
      <c r="N86" s="46">
        <v>0</v>
      </c>
      <c r="O86" s="46">
        <v>9</v>
      </c>
    </row>
    <row r="87" spans="1:15" ht="12">
      <c r="A87" s="43">
        <v>2681</v>
      </c>
      <c r="B87" s="44" t="s">
        <v>116</v>
      </c>
      <c r="C87" s="43" t="s">
        <v>8</v>
      </c>
      <c r="D87" s="44" t="s">
        <v>35</v>
      </c>
      <c r="E87" s="47">
        <v>34</v>
      </c>
      <c r="F87" s="47">
        <v>32</v>
      </c>
      <c r="G87" s="47">
        <v>18</v>
      </c>
      <c r="H87" s="47">
        <v>14</v>
      </c>
      <c r="I87" s="47">
        <v>25</v>
      </c>
      <c r="J87" s="46">
        <f>IF(C87="MR",VLOOKUP(A87,MR!A$1:B$100,2),"")</f>
        <v>19</v>
      </c>
      <c r="K87" s="46" t="str">
        <f>IF(C87="DIT",VLOOKUP(A87,DIT!A$1:B$80,2),"")</f>
        <v/>
      </c>
      <c r="L87" s="46">
        <v>0</v>
      </c>
      <c r="M87" s="48">
        <v>0</v>
      </c>
      <c r="N87" s="46">
        <v>20</v>
      </c>
      <c r="O87" s="46">
        <v>0</v>
      </c>
    </row>
    <row r="88" spans="1:15" ht="12">
      <c r="A88" s="43">
        <v>2682</v>
      </c>
      <c r="B88" s="44" t="s">
        <v>117</v>
      </c>
      <c r="C88" s="43" t="s">
        <v>8</v>
      </c>
      <c r="D88" s="44" t="s">
        <v>10</v>
      </c>
      <c r="E88" s="47">
        <v>10</v>
      </c>
      <c r="F88" s="47">
        <v>9</v>
      </c>
      <c r="G88" s="47">
        <v>8</v>
      </c>
      <c r="H88" s="47">
        <v>3</v>
      </c>
      <c r="I88" s="47">
        <v>10</v>
      </c>
      <c r="J88" s="46">
        <f>IF(C88="MR",VLOOKUP(A88,MR!A$1:B$100,2),"")</f>
        <v>13</v>
      </c>
      <c r="K88" s="46" t="str">
        <f>IF(C88="DIT",VLOOKUP(A88,DIT!A$1:B$80,2),"")</f>
        <v/>
      </c>
      <c r="L88" s="46">
        <v>14</v>
      </c>
      <c r="M88" s="48">
        <v>4</v>
      </c>
      <c r="N88" s="46">
        <v>0</v>
      </c>
      <c r="O88" s="46">
        <v>0</v>
      </c>
    </row>
    <row r="89" spans="1:15" ht="12">
      <c r="A89" s="43">
        <v>2683</v>
      </c>
      <c r="B89" s="44" t="s">
        <v>118</v>
      </c>
      <c r="C89" s="43" t="s">
        <v>8</v>
      </c>
      <c r="D89" s="44" t="s">
        <v>46</v>
      </c>
      <c r="E89" s="47">
        <v>13</v>
      </c>
      <c r="F89" s="47">
        <v>6</v>
      </c>
      <c r="G89" s="47">
        <v>5</v>
      </c>
      <c r="H89" s="47">
        <v>3</v>
      </c>
      <c r="I89" s="47">
        <v>5</v>
      </c>
      <c r="J89" s="46">
        <f>IF(C89="MR",VLOOKUP(A89,MR!A$1:B$100,2),"")</f>
        <v>7</v>
      </c>
      <c r="K89" s="46" t="str">
        <f>IF(C89="DIT",VLOOKUP(A89,DIT!A$1:B$80,2),"")</f>
        <v/>
      </c>
      <c r="L89" s="46">
        <v>0</v>
      </c>
      <c r="M89" s="48">
        <v>0</v>
      </c>
      <c r="N89" s="46">
        <v>0</v>
      </c>
      <c r="O89" s="46">
        <v>8</v>
      </c>
    </row>
    <row r="90" spans="1:15" ht="12">
      <c r="A90" s="43">
        <v>2684</v>
      </c>
      <c r="B90" s="44" t="s">
        <v>119</v>
      </c>
      <c r="C90" s="43" t="s">
        <v>8</v>
      </c>
      <c r="D90" s="44" t="s">
        <v>10</v>
      </c>
      <c r="E90" s="47">
        <v>6</v>
      </c>
      <c r="F90" s="47">
        <v>5</v>
      </c>
      <c r="G90" s="47">
        <v>8</v>
      </c>
      <c r="H90" s="47">
        <v>1</v>
      </c>
      <c r="I90" s="47">
        <v>4</v>
      </c>
      <c r="J90" s="46">
        <f>IF(C90="MR",VLOOKUP(A90,MR!A$1:B$100,2),"")</f>
        <v>6</v>
      </c>
      <c r="K90" s="46" t="str">
        <f>IF(C90="DIT",VLOOKUP(A90,DIT!A$1:B$80,2),"")</f>
        <v/>
      </c>
      <c r="L90" s="46">
        <v>11</v>
      </c>
      <c r="M90" s="48">
        <v>0</v>
      </c>
      <c r="N90" s="46">
        <v>0</v>
      </c>
      <c r="O90" s="46">
        <v>0</v>
      </c>
    </row>
    <row r="91" spans="1:15" ht="12">
      <c r="A91" s="43">
        <v>2685</v>
      </c>
      <c r="B91" s="44" t="s">
        <v>120</v>
      </c>
      <c r="C91" s="43" t="s">
        <v>8</v>
      </c>
      <c r="D91" s="44" t="s">
        <v>46</v>
      </c>
      <c r="E91" s="47">
        <v>6</v>
      </c>
      <c r="F91" s="47">
        <v>6</v>
      </c>
      <c r="G91" s="47">
        <v>2</v>
      </c>
      <c r="H91" s="47">
        <v>3</v>
      </c>
      <c r="I91" s="47">
        <v>5</v>
      </c>
      <c r="J91" s="46">
        <f>IF(C91="MR",VLOOKUP(A91,MR!A$1:B$100,2),"")</f>
        <v>2</v>
      </c>
      <c r="K91" s="46" t="str">
        <f>IF(C91="DIT",VLOOKUP(A91,DIT!A$1:B$80,2),"")</f>
        <v/>
      </c>
      <c r="L91" s="46">
        <v>0</v>
      </c>
      <c r="M91" s="48">
        <v>0</v>
      </c>
      <c r="N91" s="46">
        <v>0</v>
      </c>
      <c r="O91" s="46">
        <v>4</v>
      </c>
    </row>
    <row r="92" spans="1:15" ht="12">
      <c r="A92" s="43">
        <v>2686</v>
      </c>
      <c r="B92" s="44" t="s">
        <v>121</v>
      </c>
      <c r="C92" s="43" t="s">
        <v>8</v>
      </c>
      <c r="D92" s="44" t="s">
        <v>35</v>
      </c>
      <c r="E92" s="47">
        <v>11</v>
      </c>
      <c r="F92" s="47">
        <v>5</v>
      </c>
      <c r="G92" s="47">
        <v>4</v>
      </c>
      <c r="H92" s="47">
        <v>6</v>
      </c>
      <c r="I92" s="47">
        <v>6</v>
      </c>
      <c r="J92" s="46">
        <f>IF(C92="MR",VLOOKUP(A92,MR!A$1:B$100,2),"")</f>
        <v>5</v>
      </c>
      <c r="K92" s="46" t="str">
        <f>IF(C92="DIT",VLOOKUP(A92,DIT!A$1:B$80,2),"")</f>
        <v/>
      </c>
      <c r="L92" s="46">
        <v>0</v>
      </c>
      <c r="M92" s="48">
        <v>0</v>
      </c>
      <c r="N92" s="46">
        <v>5</v>
      </c>
      <c r="O92" s="46">
        <v>0</v>
      </c>
    </row>
    <row r="93" spans="1:15" ht="12">
      <c r="A93" s="43">
        <v>2687</v>
      </c>
      <c r="B93" s="44" t="s">
        <v>122</v>
      </c>
      <c r="C93" s="43" t="s">
        <v>9</v>
      </c>
      <c r="D93" s="44" t="s">
        <v>10</v>
      </c>
      <c r="E93" s="47">
        <v>6</v>
      </c>
      <c r="F93" s="47">
        <v>3</v>
      </c>
      <c r="G93" s="47">
        <v>4</v>
      </c>
      <c r="H93" s="47">
        <v>0</v>
      </c>
      <c r="I93" s="47">
        <v>7</v>
      </c>
      <c r="J93" s="46" t="str">
        <f>IF(C93="MR",VLOOKUP(A93,MR!A$1:B$100,2),"")</f>
        <v/>
      </c>
      <c r="K93" s="46">
        <f>IF(C93="DIT",VLOOKUP(A93,DIT!A$1:B$80,2),"")</f>
        <v>3</v>
      </c>
      <c r="L93" s="46">
        <v>8</v>
      </c>
      <c r="M93" s="48">
        <v>1</v>
      </c>
      <c r="N93" s="46">
        <v>0</v>
      </c>
      <c r="O93" s="46">
        <v>0</v>
      </c>
    </row>
    <row r="94" spans="1:15" ht="12">
      <c r="A94" s="43">
        <v>2688</v>
      </c>
      <c r="B94" s="44" t="s">
        <v>123</v>
      </c>
      <c r="C94" s="43" t="s">
        <v>8</v>
      </c>
      <c r="D94" s="44" t="s">
        <v>10</v>
      </c>
      <c r="E94" s="47">
        <v>19</v>
      </c>
      <c r="F94" s="47">
        <v>14</v>
      </c>
      <c r="G94" s="47">
        <v>17</v>
      </c>
      <c r="H94" s="47">
        <v>4</v>
      </c>
      <c r="I94" s="47">
        <v>14</v>
      </c>
      <c r="J94" s="46">
        <f>IF(C94="MR",VLOOKUP(A94,MR!A$1:B$100,2),"")</f>
        <v>12</v>
      </c>
      <c r="K94" s="46" t="str">
        <f>IF(C94="DIT",VLOOKUP(A94,DIT!A$1:B$80,2),"")</f>
        <v/>
      </c>
      <c r="L94" s="46">
        <v>9</v>
      </c>
      <c r="M94" s="48">
        <v>2</v>
      </c>
      <c r="N94" s="46">
        <v>0</v>
      </c>
      <c r="O94" s="46">
        <v>0</v>
      </c>
    </row>
    <row r="95" spans="1:15" ht="12">
      <c r="A95" s="43">
        <v>2689</v>
      </c>
      <c r="B95" s="44" t="s">
        <v>124</v>
      </c>
      <c r="C95" s="43" t="s">
        <v>8</v>
      </c>
      <c r="D95" s="44" t="s">
        <v>35</v>
      </c>
      <c r="E95" s="47">
        <v>21</v>
      </c>
      <c r="F95" s="47">
        <v>19</v>
      </c>
      <c r="G95" s="47">
        <v>16</v>
      </c>
      <c r="H95" s="47">
        <v>11</v>
      </c>
      <c r="I95" s="47">
        <v>12</v>
      </c>
      <c r="J95" s="46">
        <f>IF(C95="MR",VLOOKUP(A95,MR!A$1:B$100,2),"")</f>
        <v>15</v>
      </c>
      <c r="K95" s="46" t="str">
        <f>IF(C95="DIT",VLOOKUP(A95,DIT!A$1:B$80,2),"")</f>
        <v/>
      </c>
      <c r="L95" s="46">
        <v>0</v>
      </c>
      <c r="M95" s="48">
        <v>0</v>
      </c>
      <c r="N95" s="46">
        <v>0</v>
      </c>
      <c r="O95" s="46">
        <v>0</v>
      </c>
    </row>
    <row r="96" spans="1:15" ht="12">
      <c r="A96" s="43">
        <v>2690</v>
      </c>
      <c r="B96" s="44" t="s">
        <v>125</v>
      </c>
      <c r="C96" s="43" t="s">
        <v>8</v>
      </c>
      <c r="D96" s="44" t="s">
        <v>46</v>
      </c>
      <c r="E96" s="47">
        <v>29</v>
      </c>
      <c r="F96" s="47">
        <v>18</v>
      </c>
      <c r="G96" s="47">
        <v>15</v>
      </c>
      <c r="H96" s="47">
        <v>13</v>
      </c>
      <c r="I96" s="47">
        <v>18</v>
      </c>
      <c r="J96" s="46">
        <f>IF(C96="MR",VLOOKUP(A96,MR!A$1:B$100,2),"")</f>
        <v>15</v>
      </c>
      <c r="K96" s="46" t="str">
        <f>IF(C96="DIT",VLOOKUP(A96,DIT!A$1:B$80,2),"")</f>
        <v/>
      </c>
      <c r="L96" s="46">
        <v>0</v>
      </c>
      <c r="M96" s="48">
        <v>0</v>
      </c>
      <c r="N96" s="46">
        <v>0</v>
      </c>
      <c r="O96" s="46">
        <v>9</v>
      </c>
    </row>
    <row r="97" spans="1:27" ht="12">
      <c r="A97" s="43">
        <v>2691</v>
      </c>
      <c r="B97" s="44" t="s">
        <v>126</v>
      </c>
      <c r="C97" s="43" t="s">
        <v>9</v>
      </c>
      <c r="D97" s="44" t="s">
        <v>10</v>
      </c>
      <c r="E97" s="47">
        <v>16</v>
      </c>
      <c r="F97" s="47">
        <v>13</v>
      </c>
      <c r="G97" s="47">
        <v>11</v>
      </c>
      <c r="H97" s="47">
        <v>5</v>
      </c>
      <c r="I97" s="47">
        <v>10</v>
      </c>
      <c r="J97" s="46" t="str">
        <f>IF(C97="MR",VLOOKUP(A97,MR!A$1:B$100,2),"")</f>
        <v/>
      </c>
      <c r="K97" s="46">
        <f>IF(C97="DIT",VLOOKUP(A97,DIT!A$1:B$80,2),"")</f>
        <v>11</v>
      </c>
      <c r="L97" s="46">
        <v>10</v>
      </c>
      <c r="M97" s="48">
        <v>4</v>
      </c>
      <c r="N97" s="46">
        <v>0</v>
      </c>
      <c r="O97" s="46">
        <v>0</v>
      </c>
    </row>
    <row r="98" spans="1:27" ht="12">
      <c r="A98" s="43">
        <v>2692</v>
      </c>
      <c r="B98" s="44" t="s">
        <v>127</v>
      </c>
      <c r="C98" s="43" t="s">
        <v>9</v>
      </c>
      <c r="D98" s="44" t="s">
        <v>10</v>
      </c>
      <c r="E98" s="47">
        <v>24</v>
      </c>
      <c r="F98" s="47">
        <v>14</v>
      </c>
      <c r="G98" s="47">
        <v>12</v>
      </c>
      <c r="H98" s="47">
        <v>7</v>
      </c>
      <c r="I98" s="47">
        <v>13</v>
      </c>
      <c r="J98" s="46" t="str">
        <f>IF(C98="MR",VLOOKUP(A98,MR!A$1:B$100,2),"")</f>
        <v/>
      </c>
      <c r="K98" s="46">
        <f>IF(C98="DIT",VLOOKUP(A98,DIT!A$1:B$80,2),"")</f>
        <v>6</v>
      </c>
      <c r="L98" s="46">
        <v>10</v>
      </c>
      <c r="M98" s="48">
        <v>4</v>
      </c>
      <c r="N98" s="46">
        <v>0</v>
      </c>
      <c r="O98" s="46">
        <v>0</v>
      </c>
    </row>
    <row r="99" spans="1:27" ht="12">
      <c r="A99" s="52">
        <v>2693</v>
      </c>
      <c r="B99" s="53" t="s">
        <v>128</v>
      </c>
      <c r="C99" s="52" t="s">
        <v>8</v>
      </c>
      <c r="D99" s="53" t="s">
        <v>46</v>
      </c>
      <c r="E99" s="54">
        <v>24</v>
      </c>
      <c r="F99" s="54">
        <v>26</v>
      </c>
      <c r="G99" s="54">
        <v>12</v>
      </c>
      <c r="H99" s="54">
        <v>14</v>
      </c>
      <c r="I99" s="54">
        <v>16</v>
      </c>
      <c r="J99" s="55">
        <f>IF(C99="MR",VLOOKUP(A99,MR!A$1:B$100,2),"")</f>
        <v>12</v>
      </c>
      <c r="K99" s="55" t="str">
        <f>IF(C99="DIT",VLOOKUP(A99,DIT!A$1:B$80,2),"")</f>
        <v/>
      </c>
      <c r="L99" s="55">
        <v>0</v>
      </c>
      <c r="M99" s="56">
        <v>0</v>
      </c>
      <c r="N99" s="55">
        <v>0</v>
      </c>
      <c r="O99" s="55">
        <v>11</v>
      </c>
    </row>
    <row r="100" spans="1:27" ht="12">
      <c r="A100" s="57">
        <v>2694</v>
      </c>
      <c r="B100" s="50" t="s">
        <v>129</v>
      </c>
      <c r="C100" s="51" t="s">
        <v>8</v>
      </c>
      <c r="D100" s="51" t="s">
        <v>46</v>
      </c>
      <c r="E100" s="59">
        <v>20</v>
      </c>
      <c r="F100" s="60">
        <v>9</v>
      </c>
      <c r="G100" s="60">
        <v>12</v>
      </c>
      <c r="H100" s="60">
        <v>3</v>
      </c>
      <c r="I100" s="60">
        <v>7</v>
      </c>
      <c r="J100" s="60">
        <v>8</v>
      </c>
      <c r="K100" s="60"/>
      <c r="L100" s="60">
        <v>0</v>
      </c>
      <c r="M100" s="60">
        <v>0</v>
      </c>
      <c r="N100" s="60">
        <v>0</v>
      </c>
      <c r="O100" s="60">
        <v>6</v>
      </c>
      <c r="Z100" s="30">
        <v>0</v>
      </c>
      <c r="AA100" s="30">
        <v>6</v>
      </c>
    </row>
    <row r="101" spans="1:27" ht="12">
      <c r="A101" s="49"/>
    </row>
    <row r="102" spans="1:27" ht="12">
      <c r="A102" s="49"/>
    </row>
    <row r="103" spans="1:27" ht="12">
      <c r="A103" s="49"/>
    </row>
    <row r="104" spans="1:27" ht="12">
      <c r="A104" s="49"/>
    </row>
    <row r="105" spans="1:27" ht="12">
      <c r="A105" s="49"/>
    </row>
    <row r="106" spans="1:27" ht="12">
      <c r="A106" s="49"/>
    </row>
    <row r="107" spans="1:27" ht="12">
      <c r="A107" s="49"/>
    </row>
    <row r="108" spans="1:27" ht="12">
      <c r="A108" s="49"/>
    </row>
    <row r="109" spans="1:27" ht="12">
      <c r="A109" s="49"/>
    </row>
    <row r="110" spans="1:27" ht="12">
      <c r="A110" s="49"/>
    </row>
    <row r="111" spans="1:27" ht="12">
      <c r="A111" s="49"/>
    </row>
    <row r="112" spans="1:27" ht="12">
      <c r="A112" s="49"/>
    </row>
    <row r="113" spans="1:1" ht="12">
      <c r="A113" s="49"/>
    </row>
    <row r="114" spans="1:1" ht="12">
      <c r="A114" s="49"/>
    </row>
    <row r="115" spans="1:1" ht="12">
      <c r="A115" s="49"/>
    </row>
    <row r="116" spans="1:1" ht="12">
      <c r="A116" s="49"/>
    </row>
    <row r="117" spans="1:1" ht="12">
      <c r="A117" s="49"/>
    </row>
    <row r="118" spans="1:1" ht="12">
      <c r="A118" s="49"/>
    </row>
    <row r="119" spans="1:1" ht="12">
      <c r="A119" s="49"/>
    </row>
    <row r="120" spans="1:1" ht="12">
      <c r="A120" s="49"/>
    </row>
    <row r="121" spans="1:1" ht="12">
      <c r="A121" s="49"/>
    </row>
    <row r="122" spans="1:1" ht="12">
      <c r="A122" s="49"/>
    </row>
    <row r="123" spans="1:1" ht="12">
      <c r="A123" s="49"/>
    </row>
    <row r="124" spans="1:1" ht="12">
      <c r="A124" s="49"/>
    </row>
    <row r="125" spans="1:1" ht="12">
      <c r="A125" s="49"/>
    </row>
    <row r="126" spans="1:1" ht="12">
      <c r="A126" s="49"/>
    </row>
    <row r="127" spans="1:1" ht="12">
      <c r="A127" s="49"/>
    </row>
    <row r="128" spans="1:1" ht="12">
      <c r="A128" s="49"/>
    </row>
    <row r="129" spans="1:1" ht="12">
      <c r="A129" s="49"/>
    </row>
    <row r="130" spans="1:1" ht="12">
      <c r="A130" s="49"/>
    </row>
    <row r="131" spans="1:1" ht="12">
      <c r="A131" s="49"/>
    </row>
    <row r="132" spans="1:1" ht="12">
      <c r="A132" s="49"/>
    </row>
    <row r="133" spans="1:1" ht="12">
      <c r="A133" s="49"/>
    </row>
    <row r="134" spans="1:1" ht="12">
      <c r="A134" s="49"/>
    </row>
    <row r="135" spans="1:1" ht="12">
      <c r="A135" s="49"/>
    </row>
    <row r="136" spans="1:1" ht="12">
      <c r="A136" s="49"/>
    </row>
    <row r="137" spans="1:1" ht="12">
      <c r="A137" s="49"/>
    </row>
    <row r="138" spans="1:1" ht="12">
      <c r="A138" s="49"/>
    </row>
    <row r="139" spans="1:1" ht="12">
      <c r="A139" s="49"/>
    </row>
    <row r="140" spans="1:1" ht="12">
      <c r="A140" s="49"/>
    </row>
    <row r="141" spans="1:1" ht="12">
      <c r="A141" s="49"/>
    </row>
    <row r="142" spans="1:1" ht="12">
      <c r="A142" s="49"/>
    </row>
    <row r="143" spans="1:1" ht="12">
      <c r="A143" s="49"/>
    </row>
    <row r="144" spans="1:1" ht="12">
      <c r="A144" s="49"/>
    </row>
    <row r="145" spans="1:1" ht="12">
      <c r="A145" s="49"/>
    </row>
    <row r="146" spans="1:1" ht="12">
      <c r="A146" s="49"/>
    </row>
    <row r="147" spans="1:1" ht="12">
      <c r="A147" s="49"/>
    </row>
    <row r="148" spans="1:1" ht="12">
      <c r="A148" s="49"/>
    </row>
    <row r="149" spans="1:1" ht="12">
      <c r="A149" s="49"/>
    </row>
    <row r="150" spans="1:1" ht="12">
      <c r="A150" s="49"/>
    </row>
    <row r="151" spans="1:1" ht="12">
      <c r="A151" s="49"/>
    </row>
    <row r="152" spans="1:1" ht="12">
      <c r="A152" s="49"/>
    </row>
    <row r="153" spans="1:1" ht="12">
      <c r="A153" s="49"/>
    </row>
    <row r="154" spans="1:1" ht="12">
      <c r="A154" s="49"/>
    </row>
    <row r="155" spans="1:1" ht="12">
      <c r="A155" s="49"/>
    </row>
    <row r="156" spans="1:1" ht="12">
      <c r="A156" s="49"/>
    </row>
    <row r="157" spans="1:1" ht="12">
      <c r="A157" s="49"/>
    </row>
    <row r="158" spans="1:1" ht="12">
      <c r="A158" s="49"/>
    </row>
    <row r="159" spans="1:1" ht="12">
      <c r="A159" s="49"/>
    </row>
    <row r="160" spans="1:1" ht="12">
      <c r="A160" s="49"/>
    </row>
    <row r="161" spans="1:1" ht="12">
      <c r="A161" s="49"/>
    </row>
    <row r="162" spans="1:1" ht="12">
      <c r="A162" s="49"/>
    </row>
    <row r="163" spans="1:1" ht="12">
      <c r="A163" s="49"/>
    </row>
    <row r="164" spans="1:1" ht="12">
      <c r="A164" s="49"/>
    </row>
    <row r="165" spans="1:1" ht="12">
      <c r="A165" s="49"/>
    </row>
    <row r="166" spans="1:1" ht="12">
      <c r="A166" s="49"/>
    </row>
    <row r="167" spans="1:1" ht="12">
      <c r="A167" s="49"/>
    </row>
    <row r="168" spans="1:1" ht="12">
      <c r="A168" s="49"/>
    </row>
    <row r="169" spans="1:1" ht="12">
      <c r="A169" s="49"/>
    </row>
    <row r="170" spans="1:1" ht="12">
      <c r="A170" s="49"/>
    </row>
    <row r="171" spans="1:1" ht="12">
      <c r="A171" s="49"/>
    </row>
    <row r="172" spans="1:1" ht="12">
      <c r="A172" s="49"/>
    </row>
    <row r="173" spans="1:1" ht="12">
      <c r="A173" s="49"/>
    </row>
    <row r="174" spans="1:1" ht="12">
      <c r="A174" s="49"/>
    </row>
    <row r="175" spans="1:1" ht="12">
      <c r="A175" s="49"/>
    </row>
    <row r="176" spans="1:1" ht="12">
      <c r="A176" s="49"/>
    </row>
    <row r="177" spans="1:1" ht="12">
      <c r="A177" s="49"/>
    </row>
    <row r="178" spans="1:1" ht="12">
      <c r="A178" s="49"/>
    </row>
    <row r="179" spans="1:1" ht="12">
      <c r="A179" s="49"/>
    </row>
    <row r="180" spans="1:1" ht="12">
      <c r="A180" s="49"/>
    </row>
    <row r="181" spans="1:1" ht="12">
      <c r="A181" s="49"/>
    </row>
    <row r="182" spans="1:1" ht="12">
      <c r="A182" s="49"/>
    </row>
    <row r="183" spans="1:1" ht="12">
      <c r="A183" s="49"/>
    </row>
    <row r="184" spans="1:1" ht="12">
      <c r="A184" s="49"/>
    </row>
    <row r="185" spans="1:1" ht="12">
      <c r="A185" s="49"/>
    </row>
    <row r="186" spans="1:1" ht="12">
      <c r="A186" s="49"/>
    </row>
    <row r="187" spans="1:1" ht="12">
      <c r="A187" s="49"/>
    </row>
    <row r="188" spans="1:1" ht="12">
      <c r="A188" s="49"/>
    </row>
    <row r="189" spans="1:1" ht="12">
      <c r="A189" s="49"/>
    </row>
    <row r="190" spans="1:1" ht="12">
      <c r="A190" s="49"/>
    </row>
    <row r="191" spans="1:1" ht="12">
      <c r="A191" s="49"/>
    </row>
    <row r="192" spans="1:1" ht="12">
      <c r="A192" s="49"/>
    </row>
    <row r="193" spans="1:1" ht="12">
      <c r="A193" s="49"/>
    </row>
    <row r="194" spans="1:1" ht="12">
      <c r="A194" s="49"/>
    </row>
    <row r="195" spans="1:1" ht="12">
      <c r="A195" s="49"/>
    </row>
    <row r="196" spans="1:1" ht="12">
      <c r="A196" s="49"/>
    </row>
    <row r="197" spans="1:1" ht="12">
      <c r="A197" s="49"/>
    </row>
    <row r="198" spans="1:1" ht="12">
      <c r="A198" s="49"/>
    </row>
    <row r="199" spans="1:1" ht="12">
      <c r="A199" s="49"/>
    </row>
    <row r="200" spans="1:1" ht="12">
      <c r="A200" s="49"/>
    </row>
    <row r="201" spans="1:1" ht="12">
      <c r="A201" s="49"/>
    </row>
    <row r="202" spans="1:1" ht="12">
      <c r="A202" s="49"/>
    </row>
    <row r="203" spans="1:1" ht="12">
      <c r="A203" s="49"/>
    </row>
    <row r="204" spans="1:1" ht="12">
      <c r="A204" s="49"/>
    </row>
    <row r="205" spans="1:1" ht="12">
      <c r="A205" s="49"/>
    </row>
    <row r="206" spans="1:1" ht="12">
      <c r="A206" s="49"/>
    </row>
    <row r="207" spans="1:1" ht="12">
      <c r="A207" s="49"/>
    </row>
    <row r="208" spans="1:1" ht="12">
      <c r="A208" s="49"/>
    </row>
    <row r="209" spans="1:1" ht="12">
      <c r="A209" s="49"/>
    </row>
    <row r="210" spans="1:1" ht="12">
      <c r="A210" s="49"/>
    </row>
    <row r="211" spans="1:1" ht="12">
      <c r="A211" s="49"/>
    </row>
    <row r="212" spans="1:1" ht="12">
      <c r="A212" s="49"/>
    </row>
    <row r="213" spans="1:1" ht="12">
      <c r="A213" s="49"/>
    </row>
    <row r="214" spans="1:1" ht="12">
      <c r="A214" s="49"/>
    </row>
    <row r="215" spans="1:1" ht="12">
      <c r="A215" s="49"/>
    </row>
    <row r="216" spans="1:1" ht="12">
      <c r="A216" s="49"/>
    </row>
    <row r="217" spans="1:1" ht="12">
      <c r="A217" s="49"/>
    </row>
    <row r="218" spans="1:1" ht="12">
      <c r="A218" s="49"/>
    </row>
    <row r="219" spans="1:1" ht="12">
      <c r="A219" s="49"/>
    </row>
    <row r="220" spans="1:1" ht="12">
      <c r="A220" s="49"/>
    </row>
    <row r="221" spans="1:1" ht="12">
      <c r="A221" s="49"/>
    </row>
    <row r="222" spans="1:1" ht="12">
      <c r="A222" s="49"/>
    </row>
    <row r="223" spans="1:1" ht="12">
      <c r="A223" s="49"/>
    </row>
    <row r="224" spans="1:1" ht="12">
      <c r="A224" s="49"/>
    </row>
    <row r="225" spans="1:1" ht="12">
      <c r="A225" s="49"/>
    </row>
    <row r="226" spans="1:1" ht="12">
      <c r="A226" s="49"/>
    </row>
    <row r="227" spans="1:1" ht="12">
      <c r="A227" s="49"/>
    </row>
    <row r="228" spans="1:1" ht="12">
      <c r="A228" s="49"/>
    </row>
    <row r="229" spans="1:1" ht="12">
      <c r="A229" s="49"/>
    </row>
    <row r="230" spans="1:1" ht="12">
      <c r="A230" s="49"/>
    </row>
    <row r="231" spans="1:1" ht="12">
      <c r="A231" s="49"/>
    </row>
    <row r="232" spans="1:1" ht="12">
      <c r="A232" s="49"/>
    </row>
    <row r="233" spans="1:1" ht="12">
      <c r="A233" s="49"/>
    </row>
    <row r="234" spans="1:1" ht="12">
      <c r="A234" s="49"/>
    </row>
    <row r="235" spans="1:1" ht="12">
      <c r="A235" s="49"/>
    </row>
    <row r="236" spans="1:1" ht="12">
      <c r="A236" s="49"/>
    </row>
    <row r="237" spans="1:1" ht="12">
      <c r="A237" s="49"/>
    </row>
    <row r="238" spans="1:1" ht="12">
      <c r="A238" s="49"/>
    </row>
    <row r="239" spans="1:1" ht="12">
      <c r="A239" s="49"/>
    </row>
    <row r="240" spans="1:1" ht="12">
      <c r="A240" s="49"/>
    </row>
    <row r="241" spans="1:1" ht="12">
      <c r="A241" s="49"/>
    </row>
    <row r="242" spans="1:1" ht="12">
      <c r="A242" s="49"/>
    </row>
    <row r="243" spans="1:1" ht="12">
      <c r="A243" s="49"/>
    </row>
    <row r="244" spans="1:1" ht="12">
      <c r="A244" s="49"/>
    </row>
    <row r="245" spans="1:1" ht="12">
      <c r="A245" s="49"/>
    </row>
    <row r="246" spans="1:1" ht="12">
      <c r="A246" s="49"/>
    </row>
    <row r="247" spans="1:1" ht="12">
      <c r="A247" s="49"/>
    </row>
    <row r="248" spans="1:1" ht="12">
      <c r="A248" s="49"/>
    </row>
    <row r="249" spans="1:1" ht="12">
      <c r="A249" s="49"/>
    </row>
    <row r="250" spans="1:1" ht="12">
      <c r="A250" s="49"/>
    </row>
    <row r="251" spans="1:1" ht="12">
      <c r="A251" s="49"/>
    </row>
    <row r="252" spans="1:1" ht="12">
      <c r="A252" s="49"/>
    </row>
    <row r="253" spans="1:1" ht="12">
      <c r="A253" s="49"/>
    </row>
    <row r="254" spans="1:1" ht="12">
      <c r="A254" s="49"/>
    </row>
    <row r="255" spans="1:1" ht="12">
      <c r="A255" s="49"/>
    </row>
    <row r="256" spans="1:1" ht="12">
      <c r="A256" s="49"/>
    </row>
    <row r="257" spans="1:1" ht="12">
      <c r="A257" s="49"/>
    </row>
    <row r="258" spans="1:1" ht="12">
      <c r="A258" s="49"/>
    </row>
    <row r="259" spans="1:1" ht="12">
      <c r="A259" s="49"/>
    </row>
    <row r="260" spans="1:1" ht="12">
      <c r="A260" s="49"/>
    </row>
    <row r="261" spans="1:1" ht="12">
      <c r="A261" s="49"/>
    </row>
    <row r="262" spans="1:1" ht="12">
      <c r="A262" s="49"/>
    </row>
    <row r="263" spans="1:1" ht="12">
      <c r="A263" s="49"/>
    </row>
    <row r="264" spans="1:1" ht="12">
      <c r="A264" s="49"/>
    </row>
    <row r="265" spans="1:1" ht="12">
      <c r="A265" s="49"/>
    </row>
    <row r="266" spans="1:1" ht="12">
      <c r="A266" s="49"/>
    </row>
    <row r="267" spans="1:1" ht="12">
      <c r="A267" s="49"/>
    </row>
    <row r="268" spans="1:1" ht="12">
      <c r="A268" s="49"/>
    </row>
    <row r="269" spans="1:1" ht="12">
      <c r="A269" s="49"/>
    </row>
    <row r="270" spans="1:1" ht="12">
      <c r="A270" s="49"/>
    </row>
    <row r="271" spans="1:1" ht="12">
      <c r="A271" s="49"/>
    </row>
    <row r="272" spans="1:1" ht="12">
      <c r="A272" s="49"/>
    </row>
    <row r="273" spans="1:1" ht="12">
      <c r="A273" s="49"/>
    </row>
    <row r="274" spans="1:1" ht="12">
      <c r="A274" s="49"/>
    </row>
    <row r="275" spans="1:1" ht="12">
      <c r="A275" s="49"/>
    </row>
    <row r="276" spans="1:1" ht="12">
      <c r="A276" s="49"/>
    </row>
    <row r="277" spans="1:1" ht="12">
      <c r="A277" s="49"/>
    </row>
    <row r="278" spans="1:1" ht="12">
      <c r="A278" s="49"/>
    </row>
    <row r="279" spans="1:1" ht="12">
      <c r="A279" s="49"/>
    </row>
    <row r="280" spans="1:1" ht="12">
      <c r="A280" s="49"/>
    </row>
    <row r="281" spans="1:1" ht="12">
      <c r="A281" s="49"/>
    </row>
    <row r="282" spans="1:1" ht="12">
      <c r="A282" s="49"/>
    </row>
    <row r="283" spans="1:1" ht="12">
      <c r="A283" s="49"/>
    </row>
    <row r="284" spans="1:1" ht="12">
      <c r="A284" s="49"/>
    </row>
    <row r="285" spans="1:1" ht="12">
      <c r="A285" s="49"/>
    </row>
    <row r="286" spans="1:1" ht="12">
      <c r="A286" s="49"/>
    </row>
    <row r="287" spans="1:1" ht="12">
      <c r="A287" s="49"/>
    </row>
    <row r="288" spans="1:1" ht="12">
      <c r="A288" s="49"/>
    </row>
    <row r="289" spans="1:1" ht="12">
      <c r="A289" s="49"/>
    </row>
    <row r="290" spans="1:1" ht="12">
      <c r="A290" s="49"/>
    </row>
    <row r="291" spans="1:1" ht="12">
      <c r="A291" s="49"/>
    </row>
    <row r="292" spans="1:1" ht="12">
      <c r="A292" s="49"/>
    </row>
    <row r="293" spans="1:1" ht="12">
      <c r="A293" s="49"/>
    </row>
    <row r="294" spans="1:1" ht="12">
      <c r="A294" s="49"/>
    </row>
    <row r="295" spans="1:1" ht="12">
      <c r="A295" s="49"/>
    </row>
    <row r="296" spans="1:1" ht="12">
      <c r="A296" s="49"/>
    </row>
    <row r="297" spans="1:1" ht="12">
      <c r="A297" s="49"/>
    </row>
    <row r="298" spans="1:1" ht="12">
      <c r="A298" s="49"/>
    </row>
    <row r="299" spans="1:1" ht="12">
      <c r="A299" s="49"/>
    </row>
    <row r="300" spans="1:1" ht="12">
      <c r="A300" s="49"/>
    </row>
    <row r="301" spans="1:1" ht="12">
      <c r="A301" s="49"/>
    </row>
    <row r="302" spans="1:1" ht="12">
      <c r="A302" s="49"/>
    </row>
    <row r="303" spans="1:1" ht="12">
      <c r="A303" s="49"/>
    </row>
    <row r="304" spans="1:1" ht="12">
      <c r="A304" s="49"/>
    </row>
    <row r="305" spans="1:1" ht="12">
      <c r="A305" s="49"/>
    </row>
    <row r="306" spans="1:1" ht="12">
      <c r="A306" s="49"/>
    </row>
    <row r="307" spans="1:1" ht="12">
      <c r="A307" s="49"/>
    </row>
    <row r="308" spans="1:1" ht="12">
      <c r="A308" s="49"/>
    </row>
    <row r="309" spans="1:1" ht="12">
      <c r="A309" s="49"/>
    </row>
    <row r="310" spans="1:1" ht="12">
      <c r="A310" s="49"/>
    </row>
    <row r="311" spans="1:1" ht="12">
      <c r="A311" s="49"/>
    </row>
    <row r="312" spans="1:1" ht="12">
      <c r="A312" s="49"/>
    </row>
    <row r="313" spans="1:1" ht="12">
      <c r="A313" s="49"/>
    </row>
    <row r="314" spans="1:1" ht="12">
      <c r="A314" s="49"/>
    </row>
    <row r="315" spans="1:1" ht="12">
      <c r="A315" s="49"/>
    </row>
    <row r="316" spans="1:1" ht="12">
      <c r="A316" s="49"/>
    </row>
    <row r="317" spans="1:1" ht="12">
      <c r="A317" s="49"/>
    </row>
    <row r="318" spans="1:1" ht="12">
      <c r="A318" s="49"/>
    </row>
    <row r="319" spans="1:1" ht="12">
      <c r="A319" s="49"/>
    </row>
    <row r="320" spans="1:1" ht="12">
      <c r="A320" s="49"/>
    </row>
    <row r="321" spans="1:1" ht="12">
      <c r="A321" s="49"/>
    </row>
    <row r="322" spans="1:1" ht="12">
      <c r="A322" s="49"/>
    </row>
    <row r="323" spans="1:1" ht="12">
      <c r="A323" s="49"/>
    </row>
    <row r="324" spans="1:1" ht="12">
      <c r="A324" s="49"/>
    </row>
    <row r="325" spans="1:1" ht="12">
      <c r="A325" s="49"/>
    </row>
    <row r="326" spans="1:1" ht="12">
      <c r="A326" s="49"/>
    </row>
    <row r="327" spans="1:1" ht="12">
      <c r="A327" s="49"/>
    </row>
    <row r="328" spans="1:1" ht="12">
      <c r="A328" s="49"/>
    </row>
    <row r="329" spans="1:1" ht="12">
      <c r="A329" s="49"/>
    </row>
    <row r="330" spans="1:1" ht="12">
      <c r="A330" s="49"/>
    </row>
    <row r="331" spans="1:1" ht="12">
      <c r="A331" s="49"/>
    </row>
    <row r="332" spans="1:1" ht="12">
      <c r="A332" s="49"/>
    </row>
    <row r="333" spans="1:1" ht="12">
      <c r="A333" s="49"/>
    </row>
    <row r="334" spans="1:1" ht="12">
      <c r="A334" s="49"/>
    </row>
    <row r="335" spans="1:1" ht="12">
      <c r="A335" s="49"/>
    </row>
    <row r="336" spans="1:1" ht="12">
      <c r="A336" s="49"/>
    </row>
    <row r="337" spans="1:1" ht="12">
      <c r="A337" s="49"/>
    </row>
    <row r="338" spans="1:1" ht="12">
      <c r="A338" s="49"/>
    </row>
    <row r="339" spans="1:1" ht="12">
      <c r="A339" s="49"/>
    </row>
    <row r="340" spans="1:1" ht="12">
      <c r="A340" s="49"/>
    </row>
    <row r="341" spans="1:1" ht="12">
      <c r="A341" s="49"/>
    </row>
    <row r="342" spans="1:1" ht="12">
      <c r="A342" s="49"/>
    </row>
    <row r="343" spans="1:1" ht="12">
      <c r="A343" s="49"/>
    </row>
    <row r="344" spans="1:1" ht="12">
      <c r="A344" s="49"/>
    </row>
    <row r="345" spans="1:1" ht="12">
      <c r="A345" s="49"/>
    </row>
    <row r="346" spans="1:1" ht="12">
      <c r="A346" s="49"/>
    </row>
    <row r="347" spans="1:1" ht="12">
      <c r="A347" s="49"/>
    </row>
    <row r="348" spans="1:1" ht="12">
      <c r="A348" s="49"/>
    </row>
    <row r="349" spans="1:1" ht="12">
      <c r="A349" s="49"/>
    </row>
    <row r="350" spans="1:1" ht="12">
      <c r="A350" s="49"/>
    </row>
    <row r="351" spans="1:1" ht="12">
      <c r="A351" s="49"/>
    </row>
    <row r="352" spans="1:1" ht="12">
      <c r="A352" s="49"/>
    </row>
    <row r="353" spans="1:1" ht="12">
      <c r="A353" s="49"/>
    </row>
    <row r="354" spans="1:1" ht="12">
      <c r="A354" s="49"/>
    </row>
    <row r="355" spans="1:1" ht="12">
      <c r="A355" s="49"/>
    </row>
    <row r="356" spans="1:1" ht="12">
      <c r="A356" s="49"/>
    </row>
    <row r="357" spans="1:1" ht="12">
      <c r="A357" s="49"/>
    </row>
    <row r="358" spans="1:1" ht="12">
      <c r="A358" s="49"/>
    </row>
    <row r="359" spans="1:1" ht="12">
      <c r="A359" s="49"/>
    </row>
    <row r="360" spans="1:1" ht="12">
      <c r="A360" s="49"/>
    </row>
    <row r="361" spans="1:1" ht="12">
      <c r="A361" s="49"/>
    </row>
    <row r="362" spans="1:1" ht="12">
      <c r="A362" s="49"/>
    </row>
    <row r="363" spans="1:1" ht="12">
      <c r="A363" s="49"/>
    </row>
    <row r="364" spans="1:1" ht="12">
      <c r="A364" s="49"/>
    </row>
    <row r="365" spans="1:1" ht="12">
      <c r="A365" s="49"/>
    </row>
    <row r="366" spans="1:1" ht="12">
      <c r="A366" s="49"/>
    </row>
    <row r="367" spans="1:1" ht="12">
      <c r="A367" s="49"/>
    </row>
    <row r="368" spans="1:1" ht="12">
      <c r="A368" s="49"/>
    </row>
    <row r="369" spans="1:1" ht="12">
      <c r="A369" s="49"/>
    </row>
    <row r="370" spans="1:1" ht="12">
      <c r="A370" s="49"/>
    </row>
    <row r="371" spans="1:1" ht="12">
      <c r="A371" s="49"/>
    </row>
    <row r="372" spans="1:1" ht="12">
      <c r="A372" s="49"/>
    </row>
    <row r="373" spans="1:1" ht="12">
      <c r="A373" s="49"/>
    </row>
    <row r="374" spans="1:1" ht="12">
      <c r="A374" s="49"/>
    </row>
    <row r="375" spans="1:1" ht="12">
      <c r="A375" s="49"/>
    </row>
    <row r="376" spans="1:1" ht="12">
      <c r="A376" s="49"/>
    </row>
    <row r="377" spans="1:1" ht="12">
      <c r="A377" s="49"/>
    </row>
    <row r="378" spans="1:1" ht="12">
      <c r="A378" s="49"/>
    </row>
    <row r="379" spans="1:1" ht="12">
      <c r="A379" s="49"/>
    </row>
    <row r="380" spans="1:1" ht="12">
      <c r="A380" s="49"/>
    </row>
    <row r="381" spans="1:1" ht="12">
      <c r="A381" s="49"/>
    </row>
    <row r="382" spans="1:1" ht="12">
      <c r="A382" s="49"/>
    </row>
    <row r="383" spans="1:1" ht="12">
      <c r="A383" s="49"/>
    </row>
    <row r="384" spans="1:1" ht="12">
      <c r="A384" s="49"/>
    </row>
    <row r="385" spans="1:1" ht="12">
      <c r="A385" s="49"/>
    </row>
    <row r="386" spans="1:1" ht="12">
      <c r="A386" s="49"/>
    </row>
    <row r="387" spans="1:1" ht="12">
      <c r="A387" s="49"/>
    </row>
    <row r="388" spans="1:1" ht="12">
      <c r="A388" s="49"/>
    </row>
    <row r="389" spans="1:1" ht="12">
      <c r="A389" s="49"/>
    </row>
    <row r="390" spans="1:1" ht="12">
      <c r="A390" s="49"/>
    </row>
    <row r="391" spans="1:1" ht="12">
      <c r="A391" s="49"/>
    </row>
    <row r="392" spans="1:1" ht="12">
      <c r="A392" s="49"/>
    </row>
    <row r="393" spans="1:1" ht="12">
      <c r="A393" s="49"/>
    </row>
    <row r="394" spans="1:1" ht="12">
      <c r="A394" s="49"/>
    </row>
    <row r="395" spans="1:1" ht="12">
      <c r="A395" s="49"/>
    </row>
    <row r="396" spans="1:1" ht="12">
      <c r="A396" s="49"/>
    </row>
    <row r="397" spans="1:1" ht="12">
      <c r="A397" s="49"/>
    </row>
    <row r="398" spans="1:1" ht="12">
      <c r="A398" s="49"/>
    </row>
    <row r="399" spans="1:1" ht="12">
      <c r="A399" s="49"/>
    </row>
    <row r="400" spans="1:1" ht="12">
      <c r="A400" s="49"/>
    </row>
    <row r="401" spans="1:1" ht="12">
      <c r="A401" s="49"/>
    </row>
    <row r="402" spans="1:1" ht="12">
      <c r="A402" s="49"/>
    </row>
    <row r="403" spans="1:1" ht="12">
      <c r="A403" s="49"/>
    </row>
    <row r="404" spans="1:1" ht="12">
      <c r="A404" s="49"/>
    </row>
    <row r="405" spans="1:1" ht="12">
      <c r="A405" s="49"/>
    </row>
    <row r="406" spans="1:1" ht="12">
      <c r="A406" s="49"/>
    </row>
    <row r="407" spans="1:1" ht="12">
      <c r="A407" s="49"/>
    </row>
    <row r="408" spans="1:1" ht="12">
      <c r="A408" s="49"/>
    </row>
    <row r="409" spans="1:1" ht="12">
      <c r="A409" s="49"/>
    </row>
    <row r="410" spans="1:1" ht="12">
      <c r="A410" s="49"/>
    </row>
    <row r="411" spans="1:1" ht="12">
      <c r="A411" s="49"/>
    </row>
    <row r="412" spans="1:1" ht="12">
      <c r="A412" s="49"/>
    </row>
    <row r="413" spans="1:1" ht="12">
      <c r="A413" s="49"/>
    </row>
    <row r="414" spans="1:1" ht="12">
      <c r="A414" s="49"/>
    </row>
    <row r="415" spans="1:1" ht="12">
      <c r="A415" s="49"/>
    </row>
    <row r="416" spans="1:1" ht="12">
      <c r="A416" s="49"/>
    </row>
    <row r="417" spans="1:1" ht="12">
      <c r="A417" s="49"/>
    </row>
    <row r="418" spans="1:1" ht="12">
      <c r="A418" s="49"/>
    </row>
    <row r="419" spans="1:1" ht="12">
      <c r="A419" s="49"/>
    </row>
    <row r="420" spans="1:1" ht="12">
      <c r="A420" s="49"/>
    </row>
    <row r="421" spans="1:1" ht="12">
      <c r="A421" s="49"/>
    </row>
    <row r="422" spans="1:1" ht="12">
      <c r="A422" s="49"/>
    </row>
    <row r="423" spans="1:1" ht="12">
      <c r="A423" s="49"/>
    </row>
    <row r="424" spans="1:1" ht="12">
      <c r="A424" s="49"/>
    </row>
    <row r="425" spans="1:1" ht="12">
      <c r="A425" s="49"/>
    </row>
    <row r="426" spans="1:1" ht="12">
      <c r="A426" s="49"/>
    </row>
    <row r="427" spans="1:1" ht="12">
      <c r="A427" s="49"/>
    </row>
    <row r="428" spans="1:1" ht="12">
      <c r="A428" s="49"/>
    </row>
    <row r="429" spans="1:1" ht="12">
      <c r="A429" s="49"/>
    </row>
    <row r="430" spans="1:1" ht="12">
      <c r="A430" s="49"/>
    </row>
    <row r="431" spans="1:1" ht="12">
      <c r="A431" s="49"/>
    </row>
    <row r="432" spans="1:1" ht="12">
      <c r="A432" s="49"/>
    </row>
    <row r="433" spans="1:1" ht="12">
      <c r="A433" s="49"/>
    </row>
    <row r="434" spans="1:1" ht="12">
      <c r="A434" s="49"/>
    </row>
    <row r="435" spans="1:1" ht="12">
      <c r="A435" s="49"/>
    </row>
    <row r="436" spans="1:1" ht="12">
      <c r="A436" s="49"/>
    </row>
    <row r="437" spans="1:1" ht="12">
      <c r="A437" s="49"/>
    </row>
    <row r="438" spans="1:1" ht="12">
      <c r="A438" s="49"/>
    </row>
    <row r="439" spans="1:1" ht="12">
      <c r="A439" s="49"/>
    </row>
    <row r="440" spans="1:1" ht="12">
      <c r="A440" s="49"/>
    </row>
    <row r="441" spans="1:1" ht="12">
      <c r="A441" s="49"/>
    </row>
    <row r="442" spans="1:1" ht="12">
      <c r="A442" s="49"/>
    </row>
    <row r="443" spans="1:1" ht="12">
      <c r="A443" s="49"/>
    </row>
    <row r="444" spans="1:1" ht="12">
      <c r="A444" s="49"/>
    </row>
    <row r="445" spans="1:1" ht="12">
      <c r="A445" s="49"/>
    </row>
    <row r="446" spans="1:1" ht="12">
      <c r="A446" s="49"/>
    </row>
    <row r="447" spans="1:1" ht="12">
      <c r="A447" s="49"/>
    </row>
    <row r="448" spans="1:1" ht="12">
      <c r="A448" s="49"/>
    </row>
    <row r="449" spans="1:1" ht="12">
      <c r="A449" s="49"/>
    </row>
    <row r="450" spans="1:1" ht="12">
      <c r="A450" s="49"/>
    </row>
    <row r="451" spans="1:1" ht="12">
      <c r="A451" s="49"/>
    </row>
    <row r="452" spans="1:1" ht="12">
      <c r="A452" s="49"/>
    </row>
    <row r="453" spans="1:1" ht="12">
      <c r="A453" s="49"/>
    </row>
    <row r="454" spans="1:1" ht="12">
      <c r="A454" s="49"/>
    </row>
    <row r="455" spans="1:1" ht="12">
      <c r="A455" s="49"/>
    </row>
    <row r="456" spans="1:1" ht="12">
      <c r="A456" s="49"/>
    </row>
    <row r="457" spans="1:1" ht="12">
      <c r="A457" s="49"/>
    </row>
    <row r="458" spans="1:1" ht="12">
      <c r="A458" s="49"/>
    </row>
    <row r="459" spans="1:1" ht="12">
      <c r="A459" s="49"/>
    </row>
    <row r="460" spans="1:1" ht="12">
      <c r="A460" s="49"/>
    </row>
    <row r="461" spans="1:1" ht="12">
      <c r="A461" s="49"/>
    </row>
    <row r="462" spans="1:1" ht="12">
      <c r="A462" s="49"/>
    </row>
    <row r="463" spans="1:1" ht="12">
      <c r="A463" s="49"/>
    </row>
    <row r="464" spans="1:1" ht="12">
      <c r="A464" s="49"/>
    </row>
    <row r="465" spans="1:1" ht="12">
      <c r="A465" s="49"/>
    </row>
    <row r="466" spans="1:1" ht="12">
      <c r="A466" s="49"/>
    </row>
    <row r="467" spans="1:1" ht="12">
      <c r="A467" s="49"/>
    </row>
    <row r="468" spans="1:1" ht="12">
      <c r="A468" s="49"/>
    </row>
    <row r="469" spans="1:1" ht="12">
      <c r="A469" s="49"/>
    </row>
    <row r="470" spans="1:1" ht="12">
      <c r="A470" s="49"/>
    </row>
    <row r="471" spans="1:1" ht="12">
      <c r="A471" s="49"/>
    </row>
    <row r="472" spans="1:1" ht="12">
      <c r="A472" s="49"/>
    </row>
    <row r="473" spans="1:1" ht="12">
      <c r="A473" s="49"/>
    </row>
    <row r="474" spans="1:1" ht="12">
      <c r="A474" s="49"/>
    </row>
    <row r="475" spans="1:1" ht="12">
      <c r="A475" s="49"/>
    </row>
    <row r="476" spans="1:1" ht="12">
      <c r="A476" s="49"/>
    </row>
    <row r="477" spans="1:1" ht="12">
      <c r="A477" s="49"/>
    </row>
    <row r="478" spans="1:1" ht="12">
      <c r="A478" s="49"/>
    </row>
    <row r="479" spans="1:1" ht="12">
      <c r="A479" s="49"/>
    </row>
    <row r="480" spans="1:1" ht="12">
      <c r="A480" s="49"/>
    </row>
    <row r="481" spans="1:1" ht="12">
      <c r="A481" s="49"/>
    </row>
    <row r="482" spans="1:1" ht="12">
      <c r="A482" s="49"/>
    </row>
    <row r="483" spans="1:1" ht="12">
      <c r="A483" s="49"/>
    </row>
    <row r="484" spans="1:1" ht="12">
      <c r="A484" s="49"/>
    </row>
    <row r="485" spans="1:1" ht="12">
      <c r="A485" s="49"/>
    </row>
    <row r="486" spans="1:1" ht="12">
      <c r="A486" s="49"/>
    </row>
    <row r="487" spans="1:1" ht="12">
      <c r="A487" s="49"/>
    </row>
    <row r="488" spans="1:1" ht="12">
      <c r="A488" s="49"/>
    </row>
    <row r="489" spans="1:1" ht="12">
      <c r="A489" s="49"/>
    </row>
    <row r="490" spans="1:1" ht="12">
      <c r="A490" s="49"/>
    </row>
    <row r="491" spans="1:1" ht="12">
      <c r="A491" s="49"/>
    </row>
    <row r="492" spans="1:1" ht="12">
      <c r="A492" s="49"/>
    </row>
    <row r="493" spans="1:1" ht="12">
      <c r="A493" s="49"/>
    </row>
    <row r="494" spans="1:1" ht="12">
      <c r="A494" s="49"/>
    </row>
    <row r="495" spans="1:1" ht="12">
      <c r="A495" s="49"/>
    </row>
    <row r="496" spans="1:1" ht="12">
      <c r="A496" s="49"/>
    </row>
    <row r="497" spans="1:1" ht="12">
      <c r="A497" s="49"/>
    </row>
    <row r="498" spans="1:1" ht="12">
      <c r="A498" s="49"/>
    </row>
    <row r="499" spans="1:1" ht="12">
      <c r="A499" s="49"/>
    </row>
    <row r="500" spans="1:1" ht="12">
      <c r="A500" s="49"/>
    </row>
    <row r="501" spans="1:1" ht="12">
      <c r="A501" s="49"/>
    </row>
    <row r="502" spans="1:1" ht="12">
      <c r="A502" s="49"/>
    </row>
    <row r="503" spans="1:1" ht="12">
      <c r="A503" s="49"/>
    </row>
    <row r="504" spans="1:1" ht="12">
      <c r="A504" s="49"/>
    </row>
    <row r="505" spans="1:1" ht="12">
      <c r="A505" s="49"/>
    </row>
    <row r="506" spans="1:1" ht="12">
      <c r="A506" s="49"/>
    </row>
    <row r="507" spans="1:1" ht="12">
      <c r="A507" s="49"/>
    </row>
    <row r="508" spans="1:1" ht="12">
      <c r="A508" s="49"/>
    </row>
    <row r="509" spans="1:1" ht="12">
      <c r="A509" s="49"/>
    </row>
    <row r="510" spans="1:1" ht="12">
      <c r="A510" s="49"/>
    </row>
    <row r="511" spans="1:1" ht="12">
      <c r="A511" s="49"/>
    </row>
    <row r="512" spans="1:1" ht="12">
      <c r="A512" s="49"/>
    </row>
    <row r="513" spans="1:1" ht="12">
      <c r="A513" s="49"/>
    </row>
    <row r="514" spans="1:1" ht="12">
      <c r="A514" s="49"/>
    </row>
    <row r="515" spans="1:1" ht="12">
      <c r="A515" s="49"/>
    </row>
    <row r="516" spans="1:1" ht="12">
      <c r="A516" s="49"/>
    </row>
    <row r="517" spans="1:1" ht="12">
      <c r="A517" s="49"/>
    </row>
    <row r="518" spans="1:1" ht="12">
      <c r="A518" s="49"/>
    </row>
    <row r="519" spans="1:1" ht="12">
      <c r="A519" s="49"/>
    </row>
    <row r="520" spans="1:1" ht="12">
      <c r="A520" s="49"/>
    </row>
    <row r="521" spans="1:1" ht="12">
      <c r="A521" s="49"/>
    </row>
    <row r="522" spans="1:1" ht="12">
      <c r="A522" s="49"/>
    </row>
    <row r="523" spans="1:1" ht="12">
      <c r="A523" s="49"/>
    </row>
    <row r="524" spans="1:1" ht="12">
      <c r="A524" s="49"/>
    </row>
    <row r="525" spans="1:1" ht="12">
      <c r="A525" s="49"/>
    </row>
    <row r="526" spans="1:1" ht="12">
      <c r="A526" s="49"/>
    </row>
    <row r="527" spans="1:1" ht="12">
      <c r="A527" s="49"/>
    </row>
    <row r="528" spans="1:1" ht="12">
      <c r="A528" s="49"/>
    </row>
    <row r="529" spans="1:1" ht="12">
      <c r="A529" s="49"/>
    </row>
    <row r="530" spans="1:1" ht="12">
      <c r="A530" s="49"/>
    </row>
    <row r="531" spans="1:1" ht="12">
      <c r="A531" s="49"/>
    </row>
    <row r="532" spans="1:1" ht="12">
      <c r="A532" s="49"/>
    </row>
    <row r="533" spans="1:1" ht="12">
      <c r="A533" s="49"/>
    </row>
    <row r="534" spans="1:1" ht="12">
      <c r="A534" s="49"/>
    </row>
    <row r="535" spans="1:1" ht="12">
      <c r="A535" s="49"/>
    </row>
    <row r="536" spans="1:1" ht="12">
      <c r="A536" s="49"/>
    </row>
    <row r="537" spans="1:1" ht="12">
      <c r="A537" s="49"/>
    </row>
    <row r="538" spans="1:1" ht="12">
      <c r="A538" s="49"/>
    </row>
    <row r="539" spans="1:1" ht="12">
      <c r="A539" s="49"/>
    </row>
    <row r="540" spans="1:1" ht="12">
      <c r="A540" s="49"/>
    </row>
    <row r="541" spans="1:1" ht="12">
      <c r="A541" s="49"/>
    </row>
    <row r="542" spans="1:1" ht="12">
      <c r="A542" s="49"/>
    </row>
    <row r="543" spans="1:1" ht="12">
      <c r="A543" s="49"/>
    </row>
    <row r="544" spans="1:1" ht="12">
      <c r="A544" s="49"/>
    </row>
    <row r="545" spans="1:1" ht="12">
      <c r="A545" s="49"/>
    </row>
    <row r="546" spans="1:1" ht="12">
      <c r="A546" s="49"/>
    </row>
    <row r="547" spans="1:1" ht="12">
      <c r="A547" s="49"/>
    </row>
    <row r="548" spans="1:1" ht="12">
      <c r="A548" s="49"/>
    </row>
    <row r="549" spans="1:1" ht="12">
      <c r="A549" s="49"/>
    </row>
    <row r="550" spans="1:1" ht="12">
      <c r="A550" s="49"/>
    </row>
    <row r="551" spans="1:1" ht="12">
      <c r="A551" s="49"/>
    </row>
    <row r="552" spans="1:1" ht="12">
      <c r="A552" s="49"/>
    </row>
    <row r="553" spans="1:1" ht="12">
      <c r="A553" s="49"/>
    </row>
    <row r="554" spans="1:1" ht="12">
      <c r="A554" s="49"/>
    </row>
    <row r="555" spans="1:1" ht="12">
      <c r="A555" s="49"/>
    </row>
    <row r="556" spans="1:1" ht="12">
      <c r="A556" s="49"/>
    </row>
    <row r="557" spans="1:1" ht="12">
      <c r="A557" s="49"/>
    </row>
    <row r="558" spans="1:1" ht="12">
      <c r="A558" s="49"/>
    </row>
    <row r="559" spans="1:1" ht="12">
      <c r="A559" s="49"/>
    </row>
    <row r="560" spans="1:1" ht="12">
      <c r="A560" s="49"/>
    </row>
    <row r="561" spans="1:1" ht="12">
      <c r="A561" s="49"/>
    </row>
    <row r="562" spans="1:1" ht="12">
      <c r="A562" s="49"/>
    </row>
    <row r="563" spans="1:1" ht="12">
      <c r="A563" s="49"/>
    </row>
    <row r="564" spans="1:1" ht="12">
      <c r="A564" s="49"/>
    </row>
    <row r="565" spans="1:1" ht="12">
      <c r="A565" s="49"/>
    </row>
    <row r="566" spans="1:1" ht="12">
      <c r="A566" s="49"/>
    </row>
    <row r="567" spans="1:1" ht="12">
      <c r="A567" s="49"/>
    </row>
    <row r="568" spans="1:1" ht="12">
      <c r="A568" s="49"/>
    </row>
    <row r="569" spans="1:1" ht="12">
      <c r="A569" s="49"/>
    </row>
    <row r="570" spans="1:1" ht="12">
      <c r="A570" s="49"/>
    </row>
    <row r="571" spans="1:1" ht="12">
      <c r="A571" s="49"/>
    </row>
    <row r="572" spans="1:1" ht="12">
      <c r="A572" s="49"/>
    </row>
    <row r="573" spans="1:1" ht="12">
      <c r="A573" s="49"/>
    </row>
    <row r="574" spans="1:1" ht="12">
      <c r="A574" s="49"/>
    </row>
    <row r="575" spans="1:1" ht="12">
      <c r="A575" s="49"/>
    </row>
    <row r="576" spans="1:1" ht="12">
      <c r="A576" s="49"/>
    </row>
    <row r="577" spans="1:1" ht="12">
      <c r="A577" s="49"/>
    </row>
    <row r="578" spans="1:1" ht="12">
      <c r="A578" s="49"/>
    </row>
    <row r="579" spans="1:1" ht="12">
      <c r="A579" s="49"/>
    </row>
    <row r="580" spans="1:1" ht="12">
      <c r="A580" s="49"/>
    </row>
    <row r="581" spans="1:1" ht="12">
      <c r="A581" s="49"/>
    </row>
    <row r="582" spans="1:1" ht="12">
      <c r="A582" s="49"/>
    </row>
    <row r="583" spans="1:1" ht="12">
      <c r="A583" s="49"/>
    </row>
    <row r="584" spans="1:1" ht="12">
      <c r="A584" s="49"/>
    </row>
    <row r="585" spans="1:1" ht="12">
      <c r="A585" s="49"/>
    </row>
    <row r="586" spans="1:1" ht="12">
      <c r="A586" s="49"/>
    </row>
    <row r="587" spans="1:1" ht="12">
      <c r="A587" s="49"/>
    </row>
    <row r="588" spans="1:1" ht="12">
      <c r="A588" s="49"/>
    </row>
    <row r="589" spans="1:1" ht="12">
      <c r="A589" s="49"/>
    </row>
    <row r="590" spans="1:1" ht="12">
      <c r="A590" s="49"/>
    </row>
    <row r="591" spans="1:1" ht="12">
      <c r="A591" s="49"/>
    </row>
    <row r="592" spans="1:1" ht="12">
      <c r="A592" s="49"/>
    </row>
    <row r="593" spans="1:1" ht="12">
      <c r="A593" s="49"/>
    </row>
    <row r="594" spans="1:1" ht="12">
      <c r="A594" s="49"/>
    </row>
    <row r="595" spans="1:1" ht="12">
      <c r="A595" s="49"/>
    </row>
    <row r="596" spans="1:1" ht="12">
      <c r="A596" s="49"/>
    </row>
    <row r="597" spans="1:1" ht="12">
      <c r="A597" s="49"/>
    </row>
    <row r="598" spans="1:1" ht="12">
      <c r="A598" s="49"/>
    </row>
    <row r="599" spans="1:1" ht="12">
      <c r="A599" s="49"/>
    </row>
    <row r="600" spans="1:1" ht="12">
      <c r="A600" s="49"/>
    </row>
    <row r="601" spans="1:1" ht="12">
      <c r="A601" s="49"/>
    </row>
    <row r="602" spans="1:1" ht="12">
      <c r="A602" s="49"/>
    </row>
    <row r="603" spans="1:1" ht="12">
      <c r="A603" s="49"/>
    </row>
    <row r="604" spans="1:1" ht="12">
      <c r="A604" s="49"/>
    </row>
    <row r="605" spans="1:1" ht="12">
      <c r="A605" s="49"/>
    </row>
    <row r="606" spans="1:1" ht="12">
      <c r="A606" s="49"/>
    </row>
    <row r="607" spans="1:1" ht="12">
      <c r="A607" s="49"/>
    </row>
    <row r="608" spans="1:1" ht="12">
      <c r="A608" s="49"/>
    </row>
    <row r="609" spans="1:1" ht="12">
      <c r="A609" s="49"/>
    </row>
    <row r="610" spans="1:1" ht="12">
      <c r="A610" s="49"/>
    </row>
    <row r="611" spans="1:1" ht="12">
      <c r="A611" s="49"/>
    </row>
    <row r="612" spans="1:1" ht="12">
      <c r="A612" s="49"/>
    </row>
    <row r="613" spans="1:1" ht="12">
      <c r="A613" s="49"/>
    </row>
    <row r="614" spans="1:1" ht="12">
      <c r="A614" s="49"/>
    </row>
    <row r="615" spans="1:1" ht="12">
      <c r="A615" s="49"/>
    </row>
    <row r="616" spans="1:1" ht="12">
      <c r="A616" s="49"/>
    </row>
    <row r="617" spans="1:1" ht="12">
      <c r="A617" s="49"/>
    </row>
    <row r="618" spans="1:1" ht="12">
      <c r="A618" s="49"/>
    </row>
    <row r="619" spans="1:1" ht="12">
      <c r="A619" s="49"/>
    </row>
    <row r="620" spans="1:1" ht="12">
      <c r="A620" s="49"/>
    </row>
    <row r="621" spans="1:1" ht="12">
      <c r="A621" s="49"/>
    </row>
    <row r="622" spans="1:1" ht="12">
      <c r="A622" s="49"/>
    </row>
    <row r="623" spans="1:1" ht="12">
      <c r="A623" s="49"/>
    </row>
    <row r="624" spans="1:1" ht="12">
      <c r="A624" s="49"/>
    </row>
    <row r="625" spans="1:1" ht="12">
      <c r="A625" s="49"/>
    </row>
    <row r="626" spans="1:1" ht="12">
      <c r="A626" s="49"/>
    </row>
    <row r="627" spans="1:1" ht="12">
      <c r="A627" s="49"/>
    </row>
    <row r="628" spans="1:1" ht="12">
      <c r="A628" s="49"/>
    </row>
    <row r="629" spans="1:1" ht="12">
      <c r="A629" s="49"/>
    </row>
    <row r="630" spans="1:1" ht="12">
      <c r="A630" s="49"/>
    </row>
    <row r="631" spans="1:1" ht="12">
      <c r="A631" s="49"/>
    </row>
    <row r="632" spans="1:1" ht="12">
      <c r="A632" s="49"/>
    </row>
    <row r="633" spans="1:1" ht="12">
      <c r="A633" s="49"/>
    </row>
    <row r="634" spans="1:1" ht="12">
      <c r="A634" s="49"/>
    </row>
    <row r="635" spans="1:1" ht="12">
      <c r="A635" s="49"/>
    </row>
    <row r="636" spans="1:1" ht="12">
      <c r="A636" s="49"/>
    </row>
    <row r="637" spans="1:1" ht="12">
      <c r="A637" s="49"/>
    </row>
    <row r="638" spans="1:1" ht="12">
      <c r="A638" s="49"/>
    </row>
    <row r="639" spans="1:1" ht="12">
      <c r="A639" s="49"/>
    </row>
    <row r="640" spans="1:1" ht="12">
      <c r="A640" s="49"/>
    </row>
    <row r="641" spans="1:1" ht="12">
      <c r="A641" s="49"/>
    </row>
    <row r="642" spans="1:1" ht="12">
      <c r="A642" s="49"/>
    </row>
    <row r="643" spans="1:1" ht="12">
      <c r="A643" s="49"/>
    </row>
    <row r="644" spans="1:1" ht="12">
      <c r="A644" s="49"/>
    </row>
    <row r="645" spans="1:1" ht="12">
      <c r="A645" s="49"/>
    </row>
    <row r="646" spans="1:1" ht="12">
      <c r="A646" s="49"/>
    </row>
    <row r="647" spans="1:1" ht="12">
      <c r="A647" s="49"/>
    </row>
    <row r="648" spans="1:1" ht="12">
      <c r="A648" s="49"/>
    </row>
    <row r="649" spans="1:1" ht="12">
      <c r="A649" s="49"/>
    </row>
    <row r="650" spans="1:1" ht="12">
      <c r="A650" s="49"/>
    </row>
    <row r="651" spans="1:1" ht="12">
      <c r="A651" s="49"/>
    </row>
    <row r="652" spans="1:1" ht="12">
      <c r="A652" s="49"/>
    </row>
    <row r="653" spans="1:1" ht="12">
      <c r="A653" s="49"/>
    </row>
    <row r="654" spans="1:1" ht="12">
      <c r="A654" s="49"/>
    </row>
    <row r="655" spans="1:1" ht="12">
      <c r="A655" s="49"/>
    </row>
    <row r="656" spans="1:1" ht="12">
      <c r="A656" s="49"/>
    </row>
    <row r="657" spans="1:1" ht="12">
      <c r="A657" s="49"/>
    </row>
    <row r="658" spans="1:1" ht="12">
      <c r="A658" s="49"/>
    </row>
    <row r="659" spans="1:1" ht="12">
      <c r="A659" s="49"/>
    </row>
    <row r="660" spans="1:1" ht="12">
      <c r="A660" s="49"/>
    </row>
    <row r="661" spans="1:1" ht="12">
      <c r="A661" s="49"/>
    </row>
    <row r="662" spans="1:1" ht="12">
      <c r="A662" s="49"/>
    </row>
    <row r="663" spans="1:1" ht="12">
      <c r="A663" s="49"/>
    </row>
    <row r="664" spans="1:1" ht="12">
      <c r="A664" s="49"/>
    </row>
    <row r="665" spans="1:1" ht="12">
      <c r="A665" s="49"/>
    </row>
    <row r="666" spans="1:1" ht="12">
      <c r="A666" s="49"/>
    </row>
    <row r="667" spans="1:1" ht="12">
      <c r="A667" s="49"/>
    </row>
    <row r="668" spans="1:1" ht="12">
      <c r="A668" s="49"/>
    </row>
    <row r="669" spans="1:1" ht="12">
      <c r="A669" s="49"/>
    </row>
    <row r="670" spans="1:1" ht="12">
      <c r="A670" s="49"/>
    </row>
    <row r="671" spans="1:1" ht="12">
      <c r="A671" s="49"/>
    </row>
    <row r="672" spans="1:1" ht="12">
      <c r="A672" s="49"/>
    </row>
    <row r="673" spans="1:1" ht="12">
      <c r="A673" s="49"/>
    </row>
    <row r="674" spans="1:1" ht="12">
      <c r="A674" s="49"/>
    </row>
    <row r="675" spans="1:1" ht="12">
      <c r="A675" s="49"/>
    </row>
    <row r="676" spans="1:1" ht="12">
      <c r="A676" s="49"/>
    </row>
    <row r="677" spans="1:1" ht="12">
      <c r="A677" s="49"/>
    </row>
    <row r="678" spans="1:1" ht="12">
      <c r="A678" s="49"/>
    </row>
    <row r="679" spans="1:1" ht="12">
      <c r="A679" s="49"/>
    </row>
    <row r="680" spans="1:1" ht="12">
      <c r="A680" s="49"/>
    </row>
    <row r="681" spans="1:1" ht="12">
      <c r="A681" s="49"/>
    </row>
    <row r="682" spans="1:1" ht="12">
      <c r="A682" s="49"/>
    </row>
    <row r="683" spans="1:1" ht="12">
      <c r="A683" s="49"/>
    </row>
    <row r="684" spans="1:1" ht="12">
      <c r="A684" s="49"/>
    </row>
    <row r="685" spans="1:1" ht="12">
      <c r="A685" s="49"/>
    </row>
    <row r="686" spans="1:1" ht="12">
      <c r="A686" s="49"/>
    </row>
    <row r="687" spans="1:1" ht="12">
      <c r="A687" s="49"/>
    </row>
    <row r="688" spans="1:1" ht="12">
      <c r="A688" s="49"/>
    </row>
    <row r="689" spans="1:1" ht="12">
      <c r="A689" s="49"/>
    </row>
    <row r="690" spans="1:1" ht="12">
      <c r="A690" s="49"/>
    </row>
    <row r="691" spans="1:1" ht="12">
      <c r="A691" s="49"/>
    </row>
    <row r="692" spans="1:1" ht="12">
      <c r="A692" s="49"/>
    </row>
    <row r="693" spans="1:1" ht="12">
      <c r="A693" s="49"/>
    </row>
    <row r="694" spans="1:1" ht="12">
      <c r="A694" s="49"/>
    </row>
    <row r="695" spans="1:1" ht="12">
      <c r="A695" s="49"/>
    </row>
    <row r="696" spans="1:1" ht="12">
      <c r="A696" s="49"/>
    </row>
    <row r="697" spans="1:1" ht="12">
      <c r="A697" s="49"/>
    </row>
    <row r="698" spans="1:1" ht="12">
      <c r="A698" s="49"/>
    </row>
    <row r="699" spans="1:1" ht="12">
      <c r="A699" s="49"/>
    </row>
    <row r="700" spans="1:1" ht="12">
      <c r="A700" s="49"/>
    </row>
    <row r="701" spans="1:1" ht="12">
      <c r="A701" s="49"/>
    </row>
    <row r="702" spans="1:1" ht="12">
      <c r="A702" s="49"/>
    </row>
    <row r="703" spans="1:1" ht="12">
      <c r="A703" s="49"/>
    </row>
    <row r="704" spans="1:1" ht="12">
      <c r="A704" s="49"/>
    </row>
    <row r="705" spans="1:1" ht="12">
      <c r="A705" s="49"/>
    </row>
    <row r="706" spans="1:1" ht="12">
      <c r="A706" s="49"/>
    </row>
    <row r="707" spans="1:1" ht="12">
      <c r="A707" s="49"/>
    </row>
    <row r="708" spans="1:1" ht="12">
      <c r="A708" s="49"/>
    </row>
    <row r="709" spans="1:1" ht="12">
      <c r="A709" s="49"/>
    </row>
    <row r="710" spans="1:1" ht="12">
      <c r="A710" s="49"/>
    </row>
    <row r="711" spans="1:1" ht="12">
      <c r="A711" s="49"/>
    </row>
    <row r="712" spans="1:1" ht="12">
      <c r="A712" s="49"/>
    </row>
    <row r="713" spans="1:1" ht="12">
      <c r="A713" s="49"/>
    </row>
    <row r="714" spans="1:1" ht="12">
      <c r="A714" s="49"/>
    </row>
    <row r="715" spans="1:1" ht="12">
      <c r="A715" s="49"/>
    </row>
    <row r="716" spans="1:1" ht="12">
      <c r="A716" s="49"/>
    </row>
    <row r="717" spans="1:1" ht="12">
      <c r="A717" s="49"/>
    </row>
    <row r="718" spans="1:1" ht="12">
      <c r="A718" s="49"/>
    </row>
    <row r="719" spans="1:1" ht="12">
      <c r="A719" s="49"/>
    </row>
    <row r="720" spans="1:1" ht="12">
      <c r="A720" s="49"/>
    </row>
    <row r="721" spans="1:1" ht="12">
      <c r="A721" s="49"/>
    </row>
    <row r="722" spans="1:1" ht="12">
      <c r="A722" s="49"/>
    </row>
    <row r="723" spans="1:1" ht="12">
      <c r="A723" s="49"/>
    </row>
    <row r="724" spans="1:1" ht="12">
      <c r="A724" s="49"/>
    </row>
    <row r="725" spans="1:1" ht="12">
      <c r="A725" s="49"/>
    </row>
    <row r="726" spans="1:1" ht="12">
      <c r="A726" s="49"/>
    </row>
    <row r="727" spans="1:1" ht="12">
      <c r="A727" s="49"/>
    </row>
    <row r="728" spans="1:1" ht="12">
      <c r="A728" s="49"/>
    </row>
    <row r="729" spans="1:1" ht="12">
      <c r="A729" s="49"/>
    </row>
    <row r="730" spans="1:1" ht="12">
      <c r="A730" s="49"/>
    </row>
    <row r="731" spans="1:1" ht="12">
      <c r="A731" s="49"/>
    </row>
    <row r="732" spans="1:1" ht="12">
      <c r="A732" s="49"/>
    </row>
    <row r="733" spans="1:1" ht="12">
      <c r="A733" s="49"/>
    </row>
    <row r="734" spans="1:1" ht="12">
      <c r="A734" s="49"/>
    </row>
    <row r="735" spans="1:1" ht="12">
      <c r="A735" s="49"/>
    </row>
    <row r="736" spans="1:1" ht="12">
      <c r="A736" s="49"/>
    </row>
    <row r="737" spans="1:1" ht="12">
      <c r="A737" s="49"/>
    </row>
    <row r="738" spans="1:1" ht="12">
      <c r="A738" s="49"/>
    </row>
    <row r="739" spans="1:1" ht="12">
      <c r="A739" s="49"/>
    </row>
    <row r="740" spans="1:1" ht="12">
      <c r="A740" s="49"/>
    </row>
    <row r="741" spans="1:1" ht="12">
      <c r="A741" s="49"/>
    </row>
    <row r="742" spans="1:1" ht="12">
      <c r="A742" s="49"/>
    </row>
    <row r="743" spans="1:1" ht="12">
      <c r="A743" s="49"/>
    </row>
    <row r="744" spans="1:1" ht="12">
      <c r="A744" s="49"/>
    </row>
    <row r="745" spans="1:1" ht="12">
      <c r="A745" s="49"/>
    </row>
    <row r="746" spans="1:1" ht="12">
      <c r="A746" s="49"/>
    </row>
    <row r="747" spans="1:1" ht="12">
      <c r="A747" s="49"/>
    </row>
    <row r="748" spans="1:1" ht="12">
      <c r="A748" s="49"/>
    </row>
    <row r="749" spans="1:1" ht="12">
      <c r="A749" s="49"/>
    </row>
    <row r="750" spans="1:1" ht="12">
      <c r="A750" s="49"/>
    </row>
    <row r="751" spans="1:1" ht="12">
      <c r="A751" s="49"/>
    </row>
    <row r="752" spans="1:1" ht="12">
      <c r="A752" s="49"/>
    </row>
    <row r="753" spans="1:1" ht="12">
      <c r="A753" s="49"/>
    </row>
    <row r="754" spans="1:1" ht="12">
      <c r="A754" s="49"/>
    </row>
    <row r="755" spans="1:1" ht="12">
      <c r="A755" s="49"/>
    </row>
    <row r="756" spans="1:1" ht="12">
      <c r="A756" s="49"/>
    </row>
    <row r="757" spans="1:1" ht="12">
      <c r="A757" s="49"/>
    </row>
    <row r="758" spans="1:1" ht="12">
      <c r="A758" s="49"/>
    </row>
    <row r="759" spans="1:1" ht="12">
      <c r="A759" s="49"/>
    </row>
    <row r="760" spans="1:1" ht="12">
      <c r="A760" s="49"/>
    </row>
    <row r="761" spans="1:1" ht="12">
      <c r="A761" s="49"/>
    </row>
    <row r="762" spans="1:1" ht="12">
      <c r="A762" s="49"/>
    </row>
    <row r="763" spans="1:1" ht="12">
      <c r="A763" s="49"/>
    </row>
    <row r="764" spans="1:1" ht="12">
      <c r="A764" s="49"/>
    </row>
    <row r="765" spans="1:1" ht="12">
      <c r="A765" s="49"/>
    </row>
    <row r="766" spans="1:1" ht="12">
      <c r="A766" s="49"/>
    </row>
    <row r="767" spans="1:1" ht="12">
      <c r="A767" s="49"/>
    </row>
    <row r="768" spans="1:1" ht="12">
      <c r="A768" s="49"/>
    </row>
    <row r="769" spans="1:1" ht="12">
      <c r="A769" s="49"/>
    </row>
    <row r="770" spans="1:1" ht="12">
      <c r="A770" s="49"/>
    </row>
    <row r="771" spans="1:1" ht="12">
      <c r="A771" s="49"/>
    </row>
    <row r="772" spans="1:1" ht="12">
      <c r="A772" s="49"/>
    </row>
    <row r="773" spans="1:1" ht="12">
      <c r="A773" s="49"/>
    </row>
    <row r="774" spans="1:1" ht="12">
      <c r="A774" s="49"/>
    </row>
    <row r="775" spans="1:1" ht="12">
      <c r="A775" s="49"/>
    </row>
    <row r="776" spans="1:1" ht="12">
      <c r="A776" s="49"/>
    </row>
    <row r="777" spans="1:1" ht="12">
      <c r="A777" s="49"/>
    </row>
    <row r="778" spans="1:1" ht="12">
      <c r="A778" s="49"/>
    </row>
    <row r="779" spans="1:1" ht="12">
      <c r="A779" s="49"/>
    </row>
    <row r="780" spans="1:1" ht="12">
      <c r="A780" s="49"/>
    </row>
    <row r="781" spans="1:1" ht="12">
      <c r="A781" s="49"/>
    </row>
    <row r="782" spans="1:1" ht="12">
      <c r="A782" s="49"/>
    </row>
    <row r="783" spans="1:1" ht="12">
      <c r="A783" s="49"/>
    </row>
    <row r="784" spans="1:1" ht="12">
      <c r="A784" s="49"/>
    </row>
    <row r="785" spans="1:1" ht="12">
      <c r="A785" s="49"/>
    </row>
    <row r="786" spans="1:1" ht="12">
      <c r="A786" s="49"/>
    </row>
    <row r="787" spans="1:1" ht="12">
      <c r="A787" s="49"/>
    </row>
    <row r="788" spans="1:1" ht="12">
      <c r="A788" s="49"/>
    </row>
    <row r="789" spans="1:1" ht="12">
      <c r="A789" s="49"/>
    </row>
    <row r="790" spans="1:1" ht="12">
      <c r="A790" s="49"/>
    </row>
    <row r="791" spans="1:1" ht="12">
      <c r="A791" s="49"/>
    </row>
    <row r="792" spans="1:1" ht="12">
      <c r="A792" s="49"/>
    </row>
    <row r="793" spans="1:1" ht="12">
      <c r="A793" s="49"/>
    </row>
    <row r="794" spans="1:1" ht="12">
      <c r="A794" s="49"/>
    </row>
    <row r="795" spans="1:1" ht="12">
      <c r="A795" s="49"/>
    </row>
    <row r="796" spans="1:1" ht="12">
      <c r="A796" s="49"/>
    </row>
    <row r="797" spans="1:1" ht="12">
      <c r="A797" s="49"/>
    </row>
    <row r="798" spans="1:1" ht="12">
      <c r="A798" s="49"/>
    </row>
    <row r="799" spans="1:1" ht="12">
      <c r="A799" s="49"/>
    </row>
    <row r="800" spans="1:1" ht="12">
      <c r="A800" s="49"/>
    </row>
    <row r="801" spans="1:1" ht="12">
      <c r="A801" s="49"/>
    </row>
    <row r="802" spans="1:1" ht="12">
      <c r="A802" s="49"/>
    </row>
    <row r="803" spans="1:1" ht="12">
      <c r="A803" s="49"/>
    </row>
    <row r="804" spans="1:1" ht="12">
      <c r="A804" s="49"/>
    </row>
    <row r="805" spans="1:1" ht="12">
      <c r="A805" s="49"/>
    </row>
    <row r="806" spans="1:1" ht="12">
      <c r="A806" s="49"/>
    </row>
    <row r="807" spans="1:1" ht="12">
      <c r="A807" s="49"/>
    </row>
    <row r="808" spans="1:1" ht="12">
      <c r="A808" s="49"/>
    </row>
    <row r="809" spans="1:1" ht="12">
      <c r="A809" s="49"/>
    </row>
    <row r="810" spans="1:1" ht="12">
      <c r="A810" s="49"/>
    </row>
    <row r="811" spans="1:1" ht="12">
      <c r="A811" s="49"/>
    </row>
    <row r="812" spans="1:1" ht="12">
      <c r="A812" s="49"/>
    </row>
    <row r="813" spans="1:1" ht="12">
      <c r="A813" s="49"/>
    </row>
    <row r="814" spans="1:1" ht="12">
      <c r="A814" s="49"/>
    </row>
    <row r="815" spans="1:1" ht="12">
      <c r="A815" s="49"/>
    </row>
    <row r="816" spans="1:1" ht="12">
      <c r="A816" s="49"/>
    </row>
    <row r="817" spans="1:1" ht="12">
      <c r="A817" s="49"/>
    </row>
    <row r="818" spans="1:1" ht="12">
      <c r="A818" s="49"/>
    </row>
    <row r="819" spans="1:1" ht="12">
      <c r="A819" s="49"/>
    </row>
    <row r="820" spans="1:1" ht="12">
      <c r="A820" s="49"/>
    </row>
    <row r="821" spans="1:1" ht="12">
      <c r="A821" s="49"/>
    </row>
    <row r="822" spans="1:1" ht="12">
      <c r="A822" s="49"/>
    </row>
    <row r="823" spans="1:1" ht="12">
      <c r="A823" s="49"/>
    </row>
    <row r="824" spans="1:1" ht="12">
      <c r="A824" s="49"/>
    </row>
    <row r="825" spans="1:1" ht="12">
      <c r="A825" s="49"/>
    </row>
    <row r="826" spans="1:1" ht="12">
      <c r="A826" s="49"/>
    </row>
    <row r="827" spans="1:1" ht="12">
      <c r="A827" s="49"/>
    </row>
    <row r="828" spans="1:1" ht="12">
      <c r="A828" s="49"/>
    </row>
    <row r="829" spans="1:1" ht="12">
      <c r="A829" s="49"/>
    </row>
    <row r="830" spans="1:1" ht="12">
      <c r="A830" s="49"/>
    </row>
    <row r="831" spans="1:1" ht="12">
      <c r="A831" s="49"/>
    </row>
    <row r="832" spans="1:1" ht="12">
      <c r="A832" s="49"/>
    </row>
    <row r="833" spans="1:1" ht="12">
      <c r="A833" s="49"/>
    </row>
    <row r="834" spans="1:1" ht="12">
      <c r="A834" s="49"/>
    </row>
    <row r="835" spans="1:1" ht="12">
      <c r="A835" s="49"/>
    </row>
    <row r="836" spans="1:1" ht="12">
      <c r="A836" s="49"/>
    </row>
    <row r="837" spans="1:1" ht="12">
      <c r="A837" s="49"/>
    </row>
    <row r="838" spans="1:1" ht="12">
      <c r="A838" s="49"/>
    </row>
    <row r="839" spans="1:1" ht="12">
      <c r="A839" s="49"/>
    </row>
    <row r="840" spans="1:1" ht="12">
      <c r="A840" s="49"/>
    </row>
    <row r="841" spans="1:1" ht="12">
      <c r="A841" s="49"/>
    </row>
    <row r="842" spans="1:1" ht="12">
      <c r="A842" s="49"/>
    </row>
    <row r="843" spans="1:1" ht="12">
      <c r="A843" s="49"/>
    </row>
    <row r="844" spans="1:1" ht="12">
      <c r="A844" s="49"/>
    </row>
    <row r="845" spans="1:1" ht="12">
      <c r="A845" s="49"/>
    </row>
    <row r="846" spans="1:1" ht="12">
      <c r="A846" s="49"/>
    </row>
  </sheetData>
  <mergeCells count="3">
    <mergeCell ref="A1:B1"/>
    <mergeCell ref="C1:O1"/>
    <mergeCell ref="E6:O6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O850"/>
  <sheetViews>
    <sheetView topLeftCell="A97" workbookViewId="0">
      <selection sqref="A1:B1"/>
    </sheetView>
  </sheetViews>
  <sheetFormatPr defaultColWidth="14.42578125" defaultRowHeight="15.75" customHeight="1"/>
  <cols>
    <col min="1" max="1" width="12.85546875" customWidth="1"/>
    <col min="2" max="2" width="38.7109375" customWidth="1"/>
    <col min="3" max="3" width="6" customWidth="1"/>
    <col min="4" max="4" width="6.85546875" customWidth="1"/>
    <col min="5" max="15" width="11.5703125" customWidth="1"/>
  </cols>
  <sheetData>
    <row r="1" spans="1:15" ht="15.75" customHeight="1">
      <c r="A1" s="72" t="s">
        <v>0</v>
      </c>
      <c r="B1" s="73"/>
      <c r="C1" s="74" t="s">
        <v>1</v>
      </c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3"/>
    </row>
    <row r="2" spans="1:15" ht="15.75" customHeight="1">
      <c r="A2" s="1" t="s">
        <v>2</v>
      </c>
      <c r="B2" s="2"/>
      <c r="C2" s="2"/>
      <c r="D2" s="2"/>
      <c r="E2" s="3" t="s">
        <v>3</v>
      </c>
      <c r="F2" s="3" t="s">
        <v>4</v>
      </c>
      <c r="G2" s="3" t="s">
        <v>5</v>
      </c>
      <c r="H2" s="3" t="s">
        <v>6</v>
      </c>
      <c r="I2" s="1" t="s">
        <v>7</v>
      </c>
      <c r="J2" s="1" t="s">
        <v>8</v>
      </c>
      <c r="K2" s="1" t="s">
        <v>9</v>
      </c>
      <c r="L2" s="3" t="s">
        <v>10</v>
      </c>
      <c r="M2" s="3" t="s">
        <v>11</v>
      </c>
      <c r="N2" s="3" t="s">
        <v>12</v>
      </c>
      <c r="O2" s="1" t="s">
        <v>13</v>
      </c>
    </row>
    <row r="3" spans="1:15" ht="15.75" customHeight="1">
      <c r="A3" s="4" t="s">
        <v>14</v>
      </c>
      <c r="B3" s="5"/>
      <c r="C3" s="5"/>
      <c r="D3" s="5"/>
      <c r="E3" s="4" t="s">
        <v>15</v>
      </c>
      <c r="F3" s="6" t="s">
        <v>16</v>
      </c>
      <c r="G3" s="6" t="s">
        <v>17</v>
      </c>
      <c r="H3" s="6" t="s">
        <v>18</v>
      </c>
      <c r="I3" s="6" t="s">
        <v>21</v>
      </c>
      <c r="J3" s="6" t="s">
        <v>20</v>
      </c>
      <c r="K3" s="6" t="s">
        <v>17</v>
      </c>
      <c r="L3" s="6" t="s">
        <v>22</v>
      </c>
      <c r="M3" s="6" t="s">
        <v>23</v>
      </c>
      <c r="N3" s="6" t="s">
        <v>24</v>
      </c>
      <c r="O3" s="6" t="s">
        <v>25</v>
      </c>
    </row>
    <row r="4" spans="1:15" ht="15.75" customHeight="1">
      <c r="A4" s="7" t="s">
        <v>26</v>
      </c>
      <c r="B4" s="8"/>
      <c r="C4" s="8"/>
      <c r="D4" s="8"/>
      <c r="E4" s="9" t="str">
        <f ca="1">IFERROR(__xludf.DUMMYFUNCTION("IMPORTRANGE(""1Seb5WEOT5v6gJn0g8hdgUP7v5yl1tjkEcYOupDZKwNU"",""SEM1!N4"")"),"35")</f>
        <v>35</v>
      </c>
      <c r="F4" s="9" t="str">
        <f ca="1">IFERROR(__xludf.DUMMYFUNCTION("IMPORTRANGE(""1DjEAuvqwrhm06emuz64cvdc7rNxbUmD2WX5HJJKdJhE"",""SEM1!N4"")"),"32")</f>
        <v>32</v>
      </c>
      <c r="G4" s="9" t="str">
        <f ca="1">IFERROR(__xludf.DUMMYFUNCTION("ImportRange(""1Xbm7sCPfkN3yOIGWW4K9uZumncFcOjHWBhP_FCi_Aho"",""sem1!N4"")"),"23")</f>
        <v>23</v>
      </c>
      <c r="H4" s="10" t="str">
        <f ca="1">IFERROR(__xludf.DUMMYFUNCTION("ImportRange(""141av8lTEAjXZkp2glcC8ekZQIbauZnowoBDw9TbB94Y"",""sem1!H4"")"),"22")</f>
        <v>22</v>
      </c>
      <c r="I4" s="10" t="str">
        <f ca="1">IFERROR(__xludf.DUMMYFUNCTION("IMPORTRANGE(""1KPLZIBYklGObEyIT9uJGPG99oosNhq5fUjKx7WRx_Xk"",""SEM1!K4"")"),"25")</f>
        <v>25</v>
      </c>
      <c r="J4" s="10" t="str">
        <f ca="1">IFERROR(__xludf.DUMMYFUNCTION("ImportRange(""1EbKYrq1AajoMI961b4LHs2p6SoDlHL2HBDJ0zl8ELMk"",""SEM1!Q4"")"),"23")</f>
        <v>23</v>
      </c>
      <c r="K4" s="10" t="str">
        <f ca="1">IFERROR(__xludf.DUMMYFUNCTION("ImportRange(""1Xbm7sCPfkN3yOIGWW4K9uZumncFcOjHWBhP_FCi_Aho"",""sem1!Q4"")"),"17")</f>
        <v>17</v>
      </c>
      <c r="L4" s="10" t="str">
        <f ca="1">IFERROR(__xludf.DUMMYFUNCTION("IMPORTRANGE(""1JqnQi6QJ1sMs0yP_cd1aV2Z-TPY4lT_HfoTdJdqXBH0"",""SEM1!O4"")"),"")</f>
        <v/>
      </c>
      <c r="M4" s="12" t="str">
        <f ca="1">IFERROR(__xludf.DUMMYFUNCTION("IMPORTRANGE(""1xdF50wJNzW7wgi36L8a853Mff8iLj0ZIaZT1EG0Envo"",""sem1!m4"")"),"3")</f>
        <v>3</v>
      </c>
      <c r="N4" s="10" t="str">
        <f ca="1">IFERROR(__xludf.DUMMYFUNCTION("IMPORTRANGE(""1eDh0bZprejd8Sk-g0arGWs1CguB5h65CsNZb4ifRJyc"",""SEM1!Q4"")"),"8")</f>
        <v>8</v>
      </c>
      <c r="O4" s="10" t="str">
        <f ca="1">IFERROR(__xludf.DUMMYFUNCTION("ImportRange(""1aGucSPn2cq_tvw1m-1oesmXfvXETerxibdJTymD6g3s"",""SEM1!T4"")"),"6")</f>
        <v>6</v>
      </c>
    </row>
    <row r="5" spans="1:15" ht="15.75" customHeight="1">
      <c r="A5" s="13" t="s">
        <v>27</v>
      </c>
      <c r="B5" s="14"/>
      <c r="C5" s="14"/>
      <c r="D5" s="14"/>
      <c r="E5" s="15">
        <f t="shared" ref="E5:O5" ca="1" si="0">FLOOR(E4/4,1)</f>
        <v>8</v>
      </c>
      <c r="F5" s="15">
        <f t="shared" ca="1" si="0"/>
        <v>8</v>
      </c>
      <c r="G5" s="15">
        <f t="shared" ca="1" si="0"/>
        <v>5</v>
      </c>
      <c r="H5" s="16">
        <f t="shared" ca="1" si="0"/>
        <v>5</v>
      </c>
      <c r="I5" s="16">
        <f t="shared" ca="1" si="0"/>
        <v>6</v>
      </c>
      <c r="J5" s="16">
        <f t="shared" ca="1" si="0"/>
        <v>5</v>
      </c>
      <c r="K5" s="16">
        <f t="shared" ca="1" si="0"/>
        <v>4</v>
      </c>
      <c r="L5" s="16" t="e">
        <f t="shared" ca="1" si="0"/>
        <v>#VALUE!</v>
      </c>
      <c r="M5" s="15">
        <f t="shared" ca="1" si="0"/>
        <v>0</v>
      </c>
      <c r="N5" s="16">
        <f t="shared" ca="1" si="0"/>
        <v>2</v>
      </c>
      <c r="O5" s="16">
        <f t="shared" ca="1" si="0"/>
        <v>1</v>
      </c>
    </row>
    <row r="6" spans="1:15" ht="15.75" customHeight="1">
      <c r="A6" s="17" t="s">
        <v>28</v>
      </c>
      <c r="B6" s="18" t="s">
        <v>29</v>
      </c>
      <c r="C6" s="19" t="s">
        <v>30</v>
      </c>
      <c r="D6" s="19" t="s">
        <v>31</v>
      </c>
      <c r="E6" s="21" t="s">
        <v>32</v>
      </c>
      <c r="F6" s="22" t="s">
        <v>32</v>
      </c>
      <c r="G6" s="22" t="s">
        <v>32</v>
      </c>
      <c r="H6" s="17" t="s">
        <v>32</v>
      </c>
      <c r="I6" s="17" t="s">
        <v>32</v>
      </c>
      <c r="J6" s="17" t="s">
        <v>32</v>
      </c>
      <c r="K6" s="17" t="s">
        <v>33</v>
      </c>
      <c r="L6" s="17" t="s">
        <v>32</v>
      </c>
      <c r="M6" s="22" t="s">
        <v>32</v>
      </c>
      <c r="N6" s="17" t="s">
        <v>33</v>
      </c>
      <c r="O6" s="17" t="s">
        <v>32</v>
      </c>
    </row>
    <row r="7" spans="1:15" ht="15.75" customHeight="1">
      <c r="A7" s="23">
        <v>2601</v>
      </c>
      <c r="B7" s="24" t="s">
        <v>34</v>
      </c>
      <c r="C7" s="24" t="s">
        <v>9</v>
      </c>
      <c r="D7" s="24" t="s">
        <v>35</v>
      </c>
      <c r="E7" s="25">
        <f ca="1">'TYBCOM C'!E7/'TYBCOM C'!E$4</f>
        <v>0.51428571428571423</v>
      </c>
      <c r="F7" s="25">
        <f ca="1">'TYBCOM C'!F7/'TYBCOM C'!F$4</f>
        <v>0.38235294117647056</v>
      </c>
      <c r="G7" s="25">
        <f ca="1">'TYBCOM C'!G7/'TYBCOM C'!G$4</f>
        <v>0.73913043478260865</v>
      </c>
      <c r="H7" s="25">
        <f ca="1">'TYBCOM C'!H7/'TYBCOM C'!H$4</f>
        <v>0.59090909090909094</v>
      </c>
      <c r="I7" s="25">
        <f ca="1">'TYBCOM C'!I7/'TYBCOM C'!I$4</f>
        <v>0.56000000000000005</v>
      </c>
      <c r="J7" s="26" t="str">
        <f>IF(C7="MR",'TYBCOM C'!J7/'TYBCOM C'!J$4,"")</f>
        <v/>
      </c>
      <c r="K7" s="27">
        <f ca="1">IF(C7="DIT",'TYBCOM C'!K7/'TYBCOM C'!K$4,"")</f>
        <v>0.52941176470588236</v>
      </c>
      <c r="L7" s="27" t="str">
        <f>IF(D7="CSA",'TYBCOM C'!L7/'TYBCOM C'!L$4,"")</f>
        <v/>
      </c>
      <c r="M7" s="27" t="str">
        <f>IF(D7="CSA",'TYBCOM C'!M7/'TYBCOM C'!M$4,"")</f>
        <v/>
      </c>
      <c r="N7" s="26">
        <f ca="1">IF(D7="PHBW",'TYBCOM C'!N7/'TYBCOM C'!N$4,"")</f>
        <v>0.23809523809523808</v>
      </c>
      <c r="O7" s="26" t="str">
        <f>IF(D7="EM",'TYBCOM C'!O7/'TYBCOM C'!O$4,"")</f>
        <v/>
      </c>
    </row>
    <row r="8" spans="1:15" ht="15.75" customHeight="1">
      <c r="A8" s="23">
        <v>2602</v>
      </c>
      <c r="B8" s="24" t="s">
        <v>36</v>
      </c>
      <c r="C8" s="24" t="s">
        <v>9</v>
      </c>
      <c r="D8" s="24" t="s">
        <v>10</v>
      </c>
      <c r="E8" s="25">
        <f ca="1">'TYBCOM C'!E8/'TYBCOM C'!E$4</f>
        <v>0.34285714285714286</v>
      </c>
      <c r="F8" s="25">
        <f ca="1">'TYBCOM C'!F8/'TYBCOM C'!F$4</f>
        <v>0.20588235294117646</v>
      </c>
      <c r="G8" s="25">
        <f ca="1">'TYBCOM C'!G8/'TYBCOM C'!G$4</f>
        <v>0.2608695652173913</v>
      </c>
      <c r="H8" s="25">
        <f ca="1">'TYBCOM C'!H8/'TYBCOM C'!H$4</f>
        <v>0.31818181818181818</v>
      </c>
      <c r="I8" s="25">
        <f ca="1">'TYBCOM C'!I8/'TYBCOM C'!I$4</f>
        <v>0.44</v>
      </c>
      <c r="J8" s="26" t="str">
        <f>IF(C8="MR",'TYBCOM C'!J8/'TYBCOM C'!J$4,"")</f>
        <v/>
      </c>
      <c r="K8" s="27">
        <f ca="1">IF(C8="DIT",'TYBCOM C'!K8/'TYBCOM C'!K$4,"")</f>
        <v>0.47058823529411764</v>
      </c>
      <c r="L8" s="27">
        <f ca="1">IF(D8="CSA",'TYBCOM C'!L8/'TYBCOM C'!L$4,"")</f>
        <v>0.39130434782608697</v>
      </c>
      <c r="M8" s="27">
        <f ca="1">IF(D8="CSA",'TYBCOM C'!M8/'TYBCOM C'!M$4,"")</f>
        <v>0.5</v>
      </c>
      <c r="N8" s="26" t="str">
        <f>IF(D8="PHBW",'TYBCOM C'!N8/'TYBCOM C'!N$4,"")</f>
        <v/>
      </c>
      <c r="O8" s="26" t="str">
        <f>IF(D8="EM",'TYBCOM C'!O8/'TYBCOM C'!O$4,"")</f>
        <v/>
      </c>
    </row>
    <row r="9" spans="1:15" ht="15.75" customHeight="1">
      <c r="A9" s="23">
        <v>2603</v>
      </c>
      <c r="B9" s="24" t="s">
        <v>37</v>
      </c>
      <c r="C9" s="24" t="s">
        <v>8</v>
      </c>
      <c r="D9" s="24" t="s">
        <v>10</v>
      </c>
      <c r="E9" s="25">
        <f ca="1">'TYBCOM C'!E9/'TYBCOM C'!E$4</f>
        <v>0.6</v>
      </c>
      <c r="F9" s="25">
        <f ca="1">'TYBCOM C'!F9/'TYBCOM C'!F$4</f>
        <v>0.5</v>
      </c>
      <c r="G9" s="25">
        <f ca="1">'TYBCOM C'!G9/'TYBCOM C'!G$4</f>
        <v>0.73913043478260865</v>
      </c>
      <c r="H9" s="25">
        <f ca="1">'TYBCOM C'!H9/'TYBCOM C'!H$4</f>
        <v>0.54545454545454541</v>
      </c>
      <c r="I9" s="25">
        <f ca="1">'TYBCOM C'!I9/'TYBCOM C'!I$4</f>
        <v>0.28000000000000003</v>
      </c>
      <c r="J9" s="26">
        <f ca="1">IF(C9="MR",'TYBCOM C'!J9/'TYBCOM C'!J$4,"")</f>
        <v>0.43478260869565216</v>
      </c>
      <c r="K9" s="27" t="str">
        <f>IF(C9="DIT",'TYBCOM C'!K9/'TYBCOM C'!K$4,"")</f>
        <v/>
      </c>
      <c r="L9" s="27">
        <f ca="1">IF(D9="CSA",'TYBCOM C'!L9/'TYBCOM C'!L$4,"")</f>
        <v>0.60869565217391308</v>
      </c>
      <c r="M9" s="27">
        <f ca="1">IF(D9="CSA",'TYBCOM C'!M9/'TYBCOM C'!M$4,"")</f>
        <v>0.625</v>
      </c>
      <c r="N9" s="26" t="str">
        <f>IF(D9="PHBW",'TYBCOM C'!N9/'TYBCOM C'!N$4,"")</f>
        <v/>
      </c>
      <c r="O9" s="26" t="str">
        <f>IF(D9="EM",'TYBCOM C'!O9/'TYBCOM C'!O$4,"")</f>
        <v/>
      </c>
    </row>
    <row r="10" spans="1:15" ht="15.75" customHeight="1">
      <c r="A10" s="23">
        <v>2604</v>
      </c>
      <c r="B10" s="24" t="s">
        <v>38</v>
      </c>
      <c r="C10" s="24" t="s">
        <v>8</v>
      </c>
      <c r="D10" s="24" t="s">
        <v>35</v>
      </c>
      <c r="E10" s="25">
        <f ca="1">'TYBCOM C'!E10/'TYBCOM C'!E$4</f>
        <v>0.45714285714285713</v>
      </c>
      <c r="F10" s="25">
        <f ca="1">'TYBCOM C'!F10/'TYBCOM C'!F$4</f>
        <v>0.38235294117647056</v>
      </c>
      <c r="G10" s="25">
        <f ca="1">'TYBCOM C'!G10/'TYBCOM C'!G$4</f>
        <v>0.52173913043478259</v>
      </c>
      <c r="H10" s="25">
        <f ca="1">'TYBCOM C'!H10/'TYBCOM C'!H$4</f>
        <v>0.36363636363636365</v>
      </c>
      <c r="I10" s="25">
        <f ca="1">'TYBCOM C'!I10/'TYBCOM C'!I$4</f>
        <v>0.24</v>
      </c>
      <c r="J10" s="26">
        <f ca="1">IF(C10="MR",'TYBCOM C'!J10/'TYBCOM C'!J$4,"")</f>
        <v>0.30434782608695654</v>
      </c>
      <c r="K10" s="27" t="str">
        <f>IF(C10="DIT",'TYBCOM C'!K10/'TYBCOM C'!K$4,"")</f>
        <v/>
      </c>
      <c r="L10" s="27" t="str">
        <f>IF(D10="CSA",'TYBCOM C'!L10/'TYBCOM C'!L$4,"")</f>
        <v/>
      </c>
      <c r="M10" s="27" t="str">
        <f>IF(D10="CSA",'TYBCOM C'!M10/'TYBCOM C'!M$4,"")</f>
        <v/>
      </c>
      <c r="N10" s="26">
        <f ca="1">IF(D10="PHBW",'TYBCOM C'!N10/'TYBCOM C'!N$4,"")</f>
        <v>0.2857142857142857</v>
      </c>
      <c r="O10" s="26" t="str">
        <f>IF(D10="EM",'TYBCOM C'!O10/'TYBCOM C'!O$4,"")</f>
        <v/>
      </c>
    </row>
    <row r="11" spans="1:15" ht="15.75" customHeight="1">
      <c r="A11" s="23">
        <v>2605</v>
      </c>
      <c r="B11" s="24" t="s">
        <v>39</v>
      </c>
      <c r="C11" s="24" t="s">
        <v>8</v>
      </c>
      <c r="D11" s="24" t="s">
        <v>10</v>
      </c>
      <c r="E11" s="25">
        <f ca="1">'TYBCOM C'!E11/'TYBCOM C'!E$4</f>
        <v>0.54285714285714282</v>
      </c>
      <c r="F11" s="25">
        <f ca="1">'TYBCOM C'!F11/'TYBCOM C'!F$4</f>
        <v>0.47058823529411764</v>
      </c>
      <c r="G11" s="25">
        <f ca="1">'TYBCOM C'!G11/'TYBCOM C'!G$4</f>
        <v>0.52173913043478259</v>
      </c>
      <c r="H11" s="25">
        <f ca="1">'TYBCOM C'!H11/'TYBCOM C'!H$4</f>
        <v>0.27272727272727271</v>
      </c>
      <c r="I11" s="25">
        <f ca="1">'TYBCOM C'!I11/'TYBCOM C'!I$4</f>
        <v>0.56000000000000005</v>
      </c>
      <c r="J11" s="26">
        <f ca="1">IF(C11="MR",'TYBCOM C'!J11/'TYBCOM C'!J$4,"")</f>
        <v>0.56521739130434778</v>
      </c>
      <c r="K11" s="27" t="str">
        <f>IF(C11="DIT",'TYBCOM C'!K11/'TYBCOM C'!K$4,"")</f>
        <v/>
      </c>
      <c r="L11" s="27">
        <f ca="1">IF(D11="CSA",'TYBCOM C'!L11/'TYBCOM C'!L$4,"")</f>
        <v>0.52173913043478259</v>
      </c>
      <c r="M11" s="27">
        <f ca="1">IF(D11="CSA",'TYBCOM C'!M11/'TYBCOM C'!M$4,"")</f>
        <v>0.375</v>
      </c>
      <c r="N11" s="26" t="str">
        <f>IF(D11="PHBW",'TYBCOM C'!N11/'TYBCOM C'!N$4,"")</f>
        <v/>
      </c>
      <c r="O11" s="26" t="str">
        <f>IF(D11="EM",'TYBCOM C'!O11/'TYBCOM C'!O$4,"")</f>
        <v/>
      </c>
    </row>
    <row r="12" spans="1:15" ht="15.75" customHeight="1">
      <c r="A12" s="23">
        <v>2606</v>
      </c>
      <c r="B12" s="24" t="s">
        <v>40</v>
      </c>
      <c r="C12" s="24" t="s">
        <v>8</v>
      </c>
      <c r="D12" s="24" t="s">
        <v>10</v>
      </c>
      <c r="E12" s="25">
        <f ca="1">'TYBCOM C'!E12/'TYBCOM C'!E$4</f>
        <v>0.4</v>
      </c>
      <c r="F12" s="25">
        <f ca="1">'TYBCOM C'!F12/'TYBCOM C'!F$4</f>
        <v>0.23529411764705882</v>
      </c>
      <c r="G12" s="25">
        <f ca="1">'TYBCOM C'!G12/'TYBCOM C'!G$4</f>
        <v>0.39130434782608697</v>
      </c>
      <c r="H12" s="25">
        <f ca="1">'TYBCOM C'!H12/'TYBCOM C'!H$4</f>
        <v>0.18181818181818182</v>
      </c>
      <c r="I12" s="25">
        <f ca="1">'TYBCOM C'!I12/'TYBCOM C'!I$4</f>
        <v>0.36</v>
      </c>
      <c r="J12" s="26">
        <f ca="1">IF(C12="MR",'TYBCOM C'!J12/'TYBCOM C'!J$4,"")</f>
        <v>0.34782608695652173</v>
      </c>
      <c r="K12" s="27" t="str">
        <f>IF(C12="DIT",'TYBCOM C'!K12/'TYBCOM C'!K$4,"")</f>
        <v/>
      </c>
      <c r="L12" s="27">
        <f ca="1">IF(D12="CSA",'TYBCOM C'!L12/'TYBCOM C'!L$4,"")</f>
        <v>0.60869565217391308</v>
      </c>
      <c r="M12" s="27">
        <f ca="1">IF(D12="CSA",'TYBCOM C'!M12/'TYBCOM C'!M$4,"")</f>
        <v>0.25</v>
      </c>
      <c r="N12" s="26" t="str">
        <f>IF(D12="PHBW",'TYBCOM C'!N12/'TYBCOM C'!N$4,"")</f>
        <v/>
      </c>
      <c r="O12" s="26" t="str">
        <f>IF(D12="EM",'TYBCOM C'!O12/'TYBCOM C'!O$4,"")</f>
        <v/>
      </c>
    </row>
    <row r="13" spans="1:15" ht="15.75" customHeight="1">
      <c r="A13" s="23">
        <v>2607</v>
      </c>
      <c r="B13" s="24" t="s">
        <v>41</v>
      </c>
      <c r="C13" s="24" t="s">
        <v>8</v>
      </c>
      <c r="D13" s="24" t="s">
        <v>10</v>
      </c>
      <c r="E13" s="25">
        <f ca="1">'TYBCOM C'!E13/'TYBCOM C'!E$4</f>
        <v>8.5714285714285715E-2</v>
      </c>
      <c r="F13" s="25">
        <f ca="1">'TYBCOM C'!F13/'TYBCOM C'!F$4</f>
        <v>8.8235294117647065E-2</v>
      </c>
      <c r="G13" s="25">
        <f ca="1">'TYBCOM C'!G13/'TYBCOM C'!G$4</f>
        <v>0.13043478260869565</v>
      </c>
      <c r="H13" s="25">
        <f ca="1">'TYBCOM C'!H13/'TYBCOM C'!H$4</f>
        <v>0.36363636363636365</v>
      </c>
      <c r="I13" s="25">
        <f ca="1">'TYBCOM C'!I13/'TYBCOM C'!I$4</f>
        <v>0.12</v>
      </c>
      <c r="J13" s="26">
        <f ca="1">IF(C13="MR",'TYBCOM C'!J13/'TYBCOM C'!J$4,"")</f>
        <v>0.17391304347826086</v>
      </c>
      <c r="K13" s="27" t="str">
        <f>IF(C13="DIT",'TYBCOM C'!K13/'TYBCOM C'!K$4,"")</f>
        <v/>
      </c>
      <c r="L13" s="27">
        <f ca="1">IF(D13="CSA",'TYBCOM C'!L13/'TYBCOM C'!L$4,"")</f>
        <v>0.30434782608695654</v>
      </c>
      <c r="M13" s="27">
        <f ca="1">IF(D13="CSA",'TYBCOM C'!M13/'TYBCOM C'!M$4,"")</f>
        <v>0.25</v>
      </c>
      <c r="N13" s="26" t="str">
        <f>IF(D13="PHBW",'TYBCOM C'!N13/'TYBCOM C'!N$4,"")</f>
        <v/>
      </c>
      <c r="O13" s="26" t="str">
        <f>IF(D13="EM",'TYBCOM C'!O13/'TYBCOM C'!O$4,"")</f>
        <v/>
      </c>
    </row>
    <row r="14" spans="1:15" ht="15.75" customHeight="1">
      <c r="A14" s="23">
        <v>2608</v>
      </c>
      <c r="B14" s="24" t="s">
        <v>42</v>
      </c>
      <c r="C14" s="24" t="s">
        <v>8</v>
      </c>
      <c r="D14" s="24" t="s">
        <v>10</v>
      </c>
      <c r="E14" s="25">
        <f ca="1">'TYBCOM C'!E14/'TYBCOM C'!E$4</f>
        <v>0.4</v>
      </c>
      <c r="F14" s="25">
        <f ca="1">'TYBCOM C'!F14/'TYBCOM C'!F$4</f>
        <v>0.5</v>
      </c>
      <c r="G14" s="25">
        <f ca="1">'TYBCOM C'!G14/'TYBCOM C'!G$4</f>
        <v>0.47826086956521741</v>
      </c>
      <c r="H14" s="25">
        <f ca="1">'TYBCOM C'!H14/'TYBCOM C'!H$4</f>
        <v>0.36363636363636365</v>
      </c>
      <c r="I14" s="25">
        <f ca="1">'TYBCOM C'!I14/'TYBCOM C'!I$4</f>
        <v>0.36</v>
      </c>
      <c r="J14" s="26">
        <f ca="1">IF(C14="MR",'TYBCOM C'!J14/'TYBCOM C'!J$4,"")</f>
        <v>0.17391304347826086</v>
      </c>
      <c r="K14" s="27" t="str">
        <f>IF(C14="DIT",'TYBCOM C'!K14/'TYBCOM C'!K$4,"")</f>
        <v/>
      </c>
      <c r="L14" s="27">
        <f ca="1">IF(D14="CSA",'TYBCOM C'!L14/'TYBCOM C'!L$4,"")</f>
        <v>0.65217391304347827</v>
      </c>
      <c r="M14" s="27">
        <f ca="1">IF(D14="CSA",'TYBCOM C'!M14/'TYBCOM C'!M$4,"")</f>
        <v>0.5</v>
      </c>
      <c r="N14" s="26" t="str">
        <f>IF(D14="PHBW",'TYBCOM C'!N14/'TYBCOM C'!N$4,"")</f>
        <v/>
      </c>
      <c r="O14" s="26" t="str">
        <f>IF(D14="EM",'TYBCOM C'!O14/'TYBCOM C'!O$4,"")</f>
        <v/>
      </c>
    </row>
    <row r="15" spans="1:15" ht="15.75" customHeight="1">
      <c r="A15" s="23">
        <v>2609</v>
      </c>
      <c r="B15" s="24" t="s">
        <v>43</v>
      </c>
      <c r="C15" s="24" t="s">
        <v>8</v>
      </c>
      <c r="D15" s="24" t="s">
        <v>10</v>
      </c>
      <c r="E15" s="25">
        <f ca="1">'TYBCOM C'!E15/'TYBCOM C'!E$4</f>
        <v>0.14285714285714285</v>
      </c>
      <c r="F15" s="25">
        <f ca="1">'TYBCOM C'!F15/'TYBCOM C'!F$4</f>
        <v>5.8823529411764705E-2</v>
      </c>
      <c r="G15" s="25">
        <f ca="1">'TYBCOM C'!G15/'TYBCOM C'!G$4</f>
        <v>0.30434782608695654</v>
      </c>
      <c r="H15" s="25">
        <f ca="1">'TYBCOM C'!H15/'TYBCOM C'!H$4</f>
        <v>4.5454545454545456E-2</v>
      </c>
      <c r="I15" s="25">
        <f ca="1">'TYBCOM C'!I15/'TYBCOM C'!I$4</f>
        <v>0.24</v>
      </c>
      <c r="J15" s="26">
        <f ca="1">IF(C15="MR",'TYBCOM C'!J15/'TYBCOM C'!J$4,"")</f>
        <v>0.13043478260869565</v>
      </c>
      <c r="K15" s="27" t="str">
        <f>IF(C15="DIT",'TYBCOM C'!K15/'TYBCOM C'!K$4,"")</f>
        <v/>
      </c>
      <c r="L15" s="27">
        <f ca="1">IF(D15="CSA",'TYBCOM C'!L15/'TYBCOM C'!L$4,"")</f>
        <v>0.13043478260869565</v>
      </c>
      <c r="M15" s="27">
        <f ca="1">IF(D15="CSA",'TYBCOM C'!M15/'TYBCOM C'!M$4,"")</f>
        <v>0.375</v>
      </c>
      <c r="N15" s="26" t="str">
        <f>IF(D15="PHBW",'TYBCOM C'!N15/'TYBCOM C'!N$4,"")</f>
        <v/>
      </c>
      <c r="O15" s="26" t="str">
        <f>IF(D15="EM",'TYBCOM C'!O15/'TYBCOM C'!O$4,"")</f>
        <v/>
      </c>
    </row>
    <row r="16" spans="1:15" ht="15.75" customHeight="1">
      <c r="A16" s="23">
        <v>2610</v>
      </c>
      <c r="B16" s="24" t="s">
        <v>44</v>
      </c>
      <c r="C16" s="24" t="s">
        <v>8</v>
      </c>
      <c r="D16" s="24" t="s">
        <v>35</v>
      </c>
      <c r="E16" s="25">
        <f ca="1">'TYBCOM C'!E16/'TYBCOM C'!E$4</f>
        <v>0.88571428571428568</v>
      </c>
      <c r="F16" s="25">
        <f ca="1">'TYBCOM C'!F16/'TYBCOM C'!F$4</f>
        <v>0.6470588235294118</v>
      </c>
      <c r="G16" s="25">
        <f ca="1">'TYBCOM C'!G16/'TYBCOM C'!G$4</f>
        <v>0.78260869565217395</v>
      </c>
      <c r="H16" s="25">
        <f ca="1">'TYBCOM C'!H16/'TYBCOM C'!H$4</f>
        <v>0.54545454545454541</v>
      </c>
      <c r="I16" s="25">
        <f ca="1">'TYBCOM C'!I16/'TYBCOM C'!I$4</f>
        <v>0.6</v>
      </c>
      <c r="J16" s="26">
        <f ca="1">IF(C16="MR",'TYBCOM C'!J16/'TYBCOM C'!J$4,"")</f>
        <v>0.69565217391304346</v>
      </c>
      <c r="K16" s="27" t="str">
        <f>IF(C16="DIT",'TYBCOM C'!K16/'TYBCOM C'!K$4,"")</f>
        <v/>
      </c>
      <c r="L16" s="27" t="str">
        <f>IF(D16="CSA",'TYBCOM C'!L16/'TYBCOM C'!L$4,"")</f>
        <v/>
      </c>
      <c r="M16" s="27" t="str">
        <f>IF(D16="CSA",'TYBCOM C'!M16/'TYBCOM C'!M$4,"")</f>
        <v/>
      </c>
      <c r="N16" s="26">
        <f ca="1">IF(D16="PHBW",'TYBCOM C'!N16/'TYBCOM C'!N$4,"")</f>
        <v>0.47619047619047616</v>
      </c>
      <c r="O16" s="26" t="str">
        <f>IF(D16="EM",'TYBCOM C'!O16/'TYBCOM C'!O$4,"")</f>
        <v/>
      </c>
    </row>
    <row r="17" spans="1:15" ht="15.75" customHeight="1">
      <c r="A17" s="23">
        <v>2611</v>
      </c>
      <c r="B17" s="24" t="s">
        <v>45</v>
      </c>
      <c r="C17" s="24" t="s">
        <v>8</v>
      </c>
      <c r="D17" s="24" t="s">
        <v>46</v>
      </c>
      <c r="E17" s="25">
        <f ca="1">'TYBCOM C'!E17/'TYBCOM C'!E$4</f>
        <v>1</v>
      </c>
      <c r="F17" s="25">
        <f ca="1">'TYBCOM C'!F17/'TYBCOM C'!F$4</f>
        <v>1</v>
      </c>
      <c r="G17" s="25">
        <f ca="1">'TYBCOM C'!G17/'TYBCOM C'!G$4</f>
        <v>1</v>
      </c>
      <c r="H17" s="25">
        <f ca="1">'TYBCOM C'!H17/'TYBCOM C'!H$4</f>
        <v>0.63636363636363635</v>
      </c>
      <c r="I17" s="25">
        <f ca="1">'TYBCOM C'!I17/'TYBCOM C'!I$4</f>
        <v>0.96</v>
      </c>
      <c r="J17" s="26">
        <f ca="1">IF(C17="MR",'TYBCOM C'!J17/'TYBCOM C'!J$4,"")</f>
        <v>0.86956521739130432</v>
      </c>
      <c r="K17" s="27" t="str">
        <f>IF(C17="DIT",'TYBCOM C'!K17/'TYBCOM C'!K$4,"")</f>
        <v/>
      </c>
      <c r="L17" s="27" t="str">
        <f>IF(D17="CSA",'TYBCOM C'!L17/'TYBCOM C'!L$4,"")</f>
        <v/>
      </c>
      <c r="M17" s="27" t="str">
        <f>IF(D17="CSA",'TYBCOM C'!M17/'TYBCOM C'!M$4,"")</f>
        <v/>
      </c>
      <c r="N17" s="26" t="str">
        <f>IF(D17="PHBW",'TYBCOM C'!N17/'TYBCOM C'!N$4,"")</f>
        <v/>
      </c>
      <c r="O17" s="26">
        <f ca="1">IF(D17="EM",'TYBCOM C'!O17/'TYBCOM C'!O$4,"")</f>
        <v>1</v>
      </c>
    </row>
    <row r="18" spans="1:15" ht="15.75" customHeight="1">
      <c r="A18" s="23">
        <v>2612</v>
      </c>
      <c r="B18" s="24" t="s">
        <v>47</v>
      </c>
      <c r="C18" s="24" t="s">
        <v>8</v>
      </c>
      <c r="D18" s="24" t="s">
        <v>46</v>
      </c>
      <c r="E18" s="25">
        <f ca="1">'TYBCOM C'!E18/'TYBCOM C'!E$4</f>
        <v>0.2</v>
      </c>
      <c r="F18" s="25">
        <f ca="1">'TYBCOM C'!F18/'TYBCOM C'!F$4</f>
        <v>0.11764705882352941</v>
      </c>
      <c r="G18" s="25">
        <f ca="1">'TYBCOM C'!G18/'TYBCOM C'!G$4</f>
        <v>0.13043478260869565</v>
      </c>
      <c r="H18" s="25">
        <f ca="1">'TYBCOM C'!H18/'TYBCOM C'!H$4</f>
        <v>9.0909090909090912E-2</v>
      </c>
      <c r="I18" s="25">
        <f ca="1">'TYBCOM C'!I18/'TYBCOM C'!I$4</f>
        <v>0.12</v>
      </c>
      <c r="J18" s="26">
        <f ca="1">IF(C18="MR",'TYBCOM C'!J18/'TYBCOM C'!J$4,"")</f>
        <v>0.21739130434782608</v>
      </c>
      <c r="K18" s="27" t="str">
        <f>IF(C18="DIT",'TYBCOM C'!K18/'TYBCOM C'!K$4,"")</f>
        <v/>
      </c>
      <c r="L18" s="27" t="str">
        <f>IF(D18="CSA",'TYBCOM C'!L18/'TYBCOM C'!L$4,"")</f>
        <v/>
      </c>
      <c r="M18" s="27" t="str">
        <f>IF(D18="CSA",'TYBCOM C'!M18/'TYBCOM C'!M$4,"")</f>
        <v/>
      </c>
      <c r="N18" s="26" t="str">
        <f>IF(D18="PHBW",'TYBCOM C'!N18/'TYBCOM C'!N$4,"")</f>
        <v/>
      </c>
      <c r="O18" s="26">
        <f ca="1">IF(D18="EM",'TYBCOM C'!O18/'TYBCOM C'!O$4,"")</f>
        <v>0.3125</v>
      </c>
    </row>
    <row r="19" spans="1:15" ht="15.75" customHeight="1">
      <c r="A19" s="23">
        <v>2613</v>
      </c>
      <c r="B19" s="24" t="s">
        <v>48</v>
      </c>
      <c r="C19" s="24" t="s">
        <v>9</v>
      </c>
      <c r="D19" s="24" t="s">
        <v>10</v>
      </c>
      <c r="E19" s="25">
        <f ca="1">'TYBCOM C'!E19/'TYBCOM C'!E$4</f>
        <v>0.31428571428571428</v>
      </c>
      <c r="F19" s="25">
        <f ca="1">'TYBCOM C'!F19/'TYBCOM C'!F$4</f>
        <v>0.26470588235294118</v>
      </c>
      <c r="G19" s="25">
        <f ca="1">'TYBCOM C'!G19/'TYBCOM C'!G$4</f>
        <v>0.21739130434782608</v>
      </c>
      <c r="H19" s="25">
        <f ca="1">'TYBCOM C'!H19/'TYBCOM C'!H$4</f>
        <v>0.40909090909090912</v>
      </c>
      <c r="I19" s="25">
        <f ca="1">'TYBCOM C'!I19/'TYBCOM C'!I$4</f>
        <v>0.28000000000000003</v>
      </c>
      <c r="J19" s="26" t="str">
        <f>IF(C19="MR",'TYBCOM C'!J19/'TYBCOM C'!J$4,"")</f>
        <v/>
      </c>
      <c r="K19" s="27">
        <f ca="1">IF(C19="DIT",'TYBCOM C'!K19/'TYBCOM C'!K$4,"")</f>
        <v>0.29411764705882354</v>
      </c>
      <c r="L19" s="27">
        <f ca="1">IF(D19="CSA",'TYBCOM C'!L19/'TYBCOM C'!L$4,"")</f>
        <v>0.52173913043478259</v>
      </c>
      <c r="M19" s="27">
        <f ca="1">IF(D19="CSA",'TYBCOM C'!M19/'TYBCOM C'!M$4,"")</f>
        <v>0.25</v>
      </c>
      <c r="N19" s="26" t="str">
        <f>IF(D19="PHBW",'TYBCOM C'!N19/'TYBCOM C'!N$4,"")</f>
        <v/>
      </c>
      <c r="O19" s="26" t="str">
        <f>IF(D19="EM",'TYBCOM C'!O19/'TYBCOM C'!O$4,"")</f>
        <v/>
      </c>
    </row>
    <row r="20" spans="1:15" ht="15.75" customHeight="1">
      <c r="A20" s="23">
        <v>2614</v>
      </c>
      <c r="B20" s="24" t="s">
        <v>49</v>
      </c>
      <c r="C20" s="24" t="s">
        <v>8</v>
      </c>
      <c r="D20" s="24" t="s">
        <v>10</v>
      </c>
      <c r="E20" s="25">
        <f ca="1">'TYBCOM C'!E20/'TYBCOM C'!E$4</f>
        <v>0.7142857142857143</v>
      </c>
      <c r="F20" s="25">
        <f ca="1">'TYBCOM C'!F20/'TYBCOM C'!F$4</f>
        <v>0.52941176470588236</v>
      </c>
      <c r="G20" s="25">
        <f ca="1">'TYBCOM C'!G20/'TYBCOM C'!G$4</f>
        <v>0.65217391304347827</v>
      </c>
      <c r="H20" s="25">
        <f ca="1">'TYBCOM C'!H20/'TYBCOM C'!H$4</f>
        <v>0.72727272727272729</v>
      </c>
      <c r="I20" s="25">
        <f ca="1">'TYBCOM C'!I20/'TYBCOM C'!I$4</f>
        <v>0.4</v>
      </c>
      <c r="J20" s="26">
        <f ca="1">IF(C20="MR",'TYBCOM C'!J20/'TYBCOM C'!J$4,"")</f>
        <v>0.34782608695652173</v>
      </c>
      <c r="K20" s="27" t="str">
        <f>IF(C20="DIT",'TYBCOM C'!K20/'TYBCOM C'!K$4,"")</f>
        <v/>
      </c>
      <c r="L20" s="27">
        <f ca="1">IF(D20="CSA",'TYBCOM C'!L20/'TYBCOM C'!L$4,"")</f>
        <v>0.39130434782608697</v>
      </c>
      <c r="M20" s="27">
        <f ca="1">IF(D20="CSA",'TYBCOM C'!M20/'TYBCOM C'!M$4,"")</f>
        <v>0.125</v>
      </c>
      <c r="N20" s="26" t="str">
        <f>IF(D20="PHBW",'TYBCOM C'!N20/'TYBCOM C'!N$4,"")</f>
        <v/>
      </c>
      <c r="O20" s="26" t="str">
        <f>IF(D20="EM",'TYBCOM C'!O20/'TYBCOM C'!O$4,"")</f>
        <v/>
      </c>
    </row>
    <row r="21" spans="1:15" ht="15.75" customHeight="1">
      <c r="A21" s="23">
        <v>2615</v>
      </c>
      <c r="B21" s="24" t="s">
        <v>50</v>
      </c>
      <c r="C21" s="24" t="s">
        <v>8</v>
      </c>
      <c r="D21" s="24" t="s">
        <v>35</v>
      </c>
      <c r="E21" s="25">
        <f ca="1">'TYBCOM C'!E21/'TYBCOM C'!E$4</f>
        <v>0.37142857142857144</v>
      </c>
      <c r="F21" s="25">
        <f ca="1">'TYBCOM C'!F21/'TYBCOM C'!F$4</f>
        <v>0.47058823529411764</v>
      </c>
      <c r="G21" s="25">
        <f ca="1">'TYBCOM C'!G21/'TYBCOM C'!G$4</f>
        <v>0.2608695652173913</v>
      </c>
      <c r="H21" s="25">
        <f ca="1">'TYBCOM C'!H21/'TYBCOM C'!H$4</f>
        <v>0.5</v>
      </c>
      <c r="I21" s="25">
        <f ca="1">'TYBCOM C'!I21/'TYBCOM C'!I$4</f>
        <v>0.44</v>
      </c>
      <c r="J21" s="26">
        <f ca="1">IF(C21="MR",'TYBCOM C'!J21/'TYBCOM C'!J$4,"")</f>
        <v>0.47826086956521741</v>
      </c>
      <c r="K21" s="27" t="str">
        <f>IF(C21="DIT",'TYBCOM C'!K21/'TYBCOM C'!K$4,"")</f>
        <v/>
      </c>
      <c r="L21" s="27" t="str">
        <f>IF(D21="CSA",'TYBCOM C'!L21/'TYBCOM C'!L$4,"")</f>
        <v/>
      </c>
      <c r="M21" s="27" t="str">
        <f>IF(D21="CSA",'TYBCOM C'!M21/'TYBCOM C'!M$4,"")</f>
        <v/>
      </c>
      <c r="N21" s="26">
        <f ca="1">IF(D21="PHBW",'TYBCOM C'!N21/'TYBCOM C'!N$4,"")</f>
        <v>0.76190476190476186</v>
      </c>
      <c r="O21" s="26" t="str">
        <f>IF(D21="EM",'TYBCOM C'!O21/'TYBCOM C'!O$4,"")</f>
        <v/>
      </c>
    </row>
    <row r="22" spans="1:15" ht="15.75" customHeight="1">
      <c r="A22" s="23">
        <v>2616</v>
      </c>
      <c r="B22" s="24" t="s">
        <v>51</v>
      </c>
      <c r="C22" s="24" t="s">
        <v>9</v>
      </c>
      <c r="D22" s="24" t="s">
        <v>46</v>
      </c>
      <c r="E22" s="25">
        <f ca="1">'TYBCOM C'!E22/'TYBCOM C'!E$4</f>
        <v>0.6</v>
      </c>
      <c r="F22" s="25">
        <f ca="1">'TYBCOM C'!F22/'TYBCOM C'!F$4</f>
        <v>0.5</v>
      </c>
      <c r="G22" s="25">
        <f ca="1">'TYBCOM C'!G22/'TYBCOM C'!G$4</f>
        <v>0.65217391304347827</v>
      </c>
      <c r="H22" s="25">
        <f ca="1">'TYBCOM C'!H22/'TYBCOM C'!H$4</f>
        <v>0.40909090909090912</v>
      </c>
      <c r="I22" s="25">
        <f ca="1">'TYBCOM C'!I22/'TYBCOM C'!I$4</f>
        <v>0.48</v>
      </c>
      <c r="J22" s="26" t="str">
        <f>IF(C22="MR",'TYBCOM C'!J22/'TYBCOM C'!J$4,"")</f>
        <v/>
      </c>
      <c r="K22" s="27">
        <f ca="1">IF(C22="DIT",'TYBCOM C'!K22/'TYBCOM C'!K$4,"")</f>
        <v>0.47058823529411764</v>
      </c>
      <c r="L22" s="27" t="str">
        <f>IF(D22="CSA",'TYBCOM C'!L22/'TYBCOM C'!L$4,"")</f>
        <v/>
      </c>
      <c r="M22" s="27" t="str">
        <f>IF(D22="CSA",'TYBCOM C'!M22/'TYBCOM C'!M$4,"")</f>
        <v/>
      </c>
      <c r="N22" s="26" t="str">
        <f>IF(D22="PHBW",'TYBCOM C'!N22/'TYBCOM C'!N$4,"")</f>
        <v/>
      </c>
      <c r="O22" s="26">
        <f ca="1">IF(D22="EM",'TYBCOM C'!O22/'TYBCOM C'!O$4,"")</f>
        <v>0.4375</v>
      </c>
    </row>
    <row r="23" spans="1:15" ht="15.75" customHeight="1">
      <c r="A23" s="23">
        <v>2617</v>
      </c>
      <c r="B23" s="24" t="s">
        <v>52</v>
      </c>
      <c r="C23" s="24" t="s">
        <v>8</v>
      </c>
      <c r="D23" s="24" t="s">
        <v>10</v>
      </c>
      <c r="E23" s="25">
        <f ca="1">'TYBCOM C'!E23/'TYBCOM C'!E$4</f>
        <v>0.42857142857142855</v>
      </c>
      <c r="F23" s="25">
        <f ca="1">'TYBCOM C'!F23/'TYBCOM C'!F$4</f>
        <v>0.44117647058823528</v>
      </c>
      <c r="G23" s="25">
        <f ca="1">'TYBCOM C'!G23/'TYBCOM C'!G$4</f>
        <v>0.43478260869565216</v>
      </c>
      <c r="H23" s="25">
        <f ca="1">'TYBCOM C'!H23/'TYBCOM C'!H$4</f>
        <v>0.31818181818181818</v>
      </c>
      <c r="I23" s="25">
        <f ca="1">'TYBCOM C'!I23/'TYBCOM C'!I$4</f>
        <v>0.4</v>
      </c>
      <c r="J23" s="26">
        <f ca="1">IF(C23="MR",'TYBCOM C'!J23/'TYBCOM C'!J$4,"")</f>
        <v>0.47826086956521741</v>
      </c>
      <c r="K23" s="27" t="str">
        <f>IF(C23="DIT",'TYBCOM C'!K23/'TYBCOM C'!K$4,"")</f>
        <v/>
      </c>
      <c r="L23" s="27">
        <f ca="1">IF(D23="CSA",'TYBCOM C'!L23/'TYBCOM C'!L$4,"")</f>
        <v>0.39130434782608697</v>
      </c>
      <c r="M23" s="27">
        <f ca="1">IF(D23="CSA",'TYBCOM C'!M23/'TYBCOM C'!M$4,"")</f>
        <v>0</v>
      </c>
      <c r="N23" s="26" t="str">
        <f>IF(D23="PHBW",'TYBCOM C'!N23/'TYBCOM C'!N$4,"")</f>
        <v/>
      </c>
      <c r="O23" s="26" t="str">
        <f>IF(D23="EM",'TYBCOM C'!O23/'TYBCOM C'!O$4,"")</f>
        <v/>
      </c>
    </row>
    <row r="24" spans="1:15" ht="12.75">
      <c r="A24" s="23">
        <v>2618</v>
      </c>
      <c r="B24" s="24" t="s">
        <v>53</v>
      </c>
      <c r="C24" s="24" t="s">
        <v>8</v>
      </c>
      <c r="D24" s="24" t="s">
        <v>10</v>
      </c>
      <c r="E24" s="25">
        <f ca="1">'TYBCOM C'!E24/'TYBCOM C'!E$4</f>
        <v>0.4</v>
      </c>
      <c r="F24" s="25">
        <f ca="1">'TYBCOM C'!F24/'TYBCOM C'!F$4</f>
        <v>0.38235294117647056</v>
      </c>
      <c r="G24" s="25">
        <f ca="1">'TYBCOM C'!G24/'TYBCOM C'!G$4</f>
        <v>0.65217391304347827</v>
      </c>
      <c r="H24" s="25">
        <f ca="1">'TYBCOM C'!H24/'TYBCOM C'!H$4</f>
        <v>0.27272727272727271</v>
      </c>
      <c r="I24" s="25">
        <f ca="1">'TYBCOM C'!I24/'TYBCOM C'!I$4</f>
        <v>0.36</v>
      </c>
      <c r="J24" s="26">
        <f ca="1">IF(C24="MR",'TYBCOM C'!J24/'TYBCOM C'!J$4,"")</f>
        <v>0.17391304347826086</v>
      </c>
      <c r="K24" s="27" t="str">
        <f>IF(C24="DIT",'TYBCOM C'!K24/'TYBCOM C'!K$4,"")</f>
        <v/>
      </c>
      <c r="L24" s="27">
        <f ca="1">IF(D24="CSA",'TYBCOM C'!L24/'TYBCOM C'!L$4,"")</f>
        <v>0.39130434782608697</v>
      </c>
      <c r="M24" s="27">
        <f ca="1">IF(D24="CSA",'TYBCOM C'!M24/'TYBCOM C'!M$4,"")</f>
        <v>0.25</v>
      </c>
      <c r="N24" s="26" t="str">
        <f>IF(D24="PHBW",'TYBCOM C'!N24/'TYBCOM C'!N$4,"")</f>
        <v/>
      </c>
      <c r="O24" s="26" t="str">
        <f>IF(D24="EM",'TYBCOM C'!O24/'TYBCOM C'!O$4,"")</f>
        <v/>
      </c>
    </row>
    <row r="25" spans="1:15" ht="12.75">
      <c r="A25" s="23">
        <v>2619</v>
      </c>
      <c r="B25" s="24" t="s">
        <v>54</v>
      </c>
      <c r="C25" s="24" t="s">
        <v>8</v>
      </c>
      <c r="D25" s="24" t="s">
        <v>35</v>
      </c>
      <c r="E25" s="25">
        <f ca="1">'TYBCOM C'!E25/'TYBCOM C'!E$4</f>
        <v>0.31428571428571428</v>
      </c>
      <c r="F25" s="25">
        <f ca="1">'TYBCOM C'!F25/'TYBCOM C'!F$4</f>
        <v>0.23529411764705882</v>
      </c>
      <c r="G25" s="25">
        <f ca="1">'TYBCOM C'!G25/'TYBCOM C'!G$4</f>
        <v>0.21739130434782608</v>
      </c>
      <c r="H25" s="25">
        <f ca="1">'TYBCOM C'!H25/'TYBCOM C'!H$4</f>
        <v>0.13636363636363635</v>
      </c>
      <c r="I25" s="25">
        <f ca="1">'TYBCOM C'!I25/'TYBCOM C'!I$4</f>
        <v>0.2</v>
      </c>
      <c r="J25" s="26">
        <f ca="1">IF(C25="MR",'TYBCOM C'!J25/'TYBCOM C'!J$4,"")</f>
        <v>0.17391304347826086</v>
      </c>
      <c r="K25" s="27" t="str">
        <f>IF(C25="DIT",'TYBCOM C'!K25/'TYBCOM C'!K$4,"")</f>
        <v/>
      </c>
      <c r="L25" s="27" t="str">
        <f>IF(D25="CSA",'TYBCOM C'!L25/'TYBCOM C'!L$4,"")</f>
        <v/>
      </c>
      <c r="M25" s="27" t="str">
        <f>IF(D25="CSA",'TYBCOM C'!M25/'TYBCOM C'!M$4,"")</f>
        <v/>
      </c>
      <c r="N25" s="26">
        <f ca="1">IF(D25="PHBW",'TYBCOM C'!N25/'TYBCOM C'!N$4,"")</f>
        <v>0.33333333333333331</v>
      </c>
      <c r="O25" s="26" t="str">
        <f>IF(D25="EM",'TYBCOM C'!O25/'TYBCOM C'!O$4,"")</f>
        <v/>
      </c>
    </row>
    <row r="26" spans="1:15" ht="12.75">
      <c r="A26" s="23">
        <v>2620</v>
      </c>
      <c r="B26" s="24" t="s">
        <v>55</v>
      </c>
      <c r="C26" s="24" t="s">
        <v>9</v>
      </c>
      <c r="D26" s="24" t="s">
        <v>46</v>
      </c>
      <c r="E26" s="25">
        <f ca="1">'TYBCOM C'!E26/'TYBCOM C'!E$4</f>
        <v>0.68571428571428572</v>
      </c>
      <c r="F26" s="25">
        <f ca="1">'TYBCOM C'!F26/'TYBCOM C'!F$4</f>
        <v>0.6470588235294118</v>
      </c>
      <c r="G26" s="25">
        <f ca="1">'TYBCOM C'!G26/'TYBCOM C'!G$4</f>
        <v>0.73913043478260865</v>
      </c>
      <c r="H26" s="25">
        <f ca="1">'TYBCOM C'!H26/'TYBCOM C'!H$4</f>
        <v>0.40909090909090912</v>
      </c>
      <c r="I26" s="25">
        <f ca="1">'TYBCOM C'!I26/'TYBCOM C'!I$4</f>
        <v>0.6</v>
      </c>
      <c r="J26" s="26" t="str">
        <f>IF(C26="MR",'TYBCOM C'!J26/'TYBCOM C'!J$4,"")</f>
        <v/>
      </c>
      <c r="K26" s="27">
        <f ca="1">IF(C26="DIT",'TYBCOM C'!K26/'TYBCOM C'!K$4,"")</f>
        <v>0.76470588235294112</v>
      </c>
      <c r="L26" s="27" t="str">
        <f>IF(D26="CSA",'TYBCOM C'!L26/'TYBCOM C'!L$4,"")</f>
        <v/>
      </c>
      <c r="M26" s="27" t="str">
        <f>IF(D26="CSA",'TYBCOM C'!M26/'TYBCOM C'!M$4,"")</f>
        <v/>
      </c>
      <c r="N26" s="26" t="str">
        <f>IF(D26="PHBW",'TYBCOM C'!N26/'TYBCOM C'!N$4,"")</f>
        <v/>
      </c>
      <c r="O26" s="26">
        <f ca="1">IF(D26="EM",'TYBCOM C'!O26/'TYBCOM C'!O$4,"")</f>
        <v>0.5625</v>
      </c>
    </row>
    <row r="27" spans="1:15" ht="12.75">
      <c r="A27" s="23">
        <v>2621</v>
      </c>
      <c r="B27" s="24" t="s">
        <v>56</v>
      </c>
      <c r="C27" s="24" t="s">
        <v>9</v>
      </c>
      <c r="D27" s="24" t="s">
        <v>35</v>
      </c>
      <c r="E27" s="25">
        <f ca="1">'TYBCOM C'!E27/'TYBCOM C'!E$4</f>
        <v>0.4</v>
      </c>
      <c r="F27" s="25">
        <f ca="1">'TYBCOM C'!F27/'TYBCOM C'!F$4</f>
        <v>0.55882352941176472</v>
      </c>
      <c r="G27" s="25">
        <f ca="1">'TYBCOM C'!G27/'TYBCOM C'!G$4</f>
        <v>0.34782608695652173</v>
      </c>
      <c r="H27" s="25">
        <f ca="1">'TYBCOM C'!H27/'TYBCOM C'!H$4</f>
        <v>0.36363636363636365</v>
      </c>
      <c r="I27" s="25">
        <f ca="1">'TYBCOM C'!I27/'TYBCOM C'!I$4</f>
        <v>0.4</v>
      </c>
      <c r="J27" s="26" t="str">
        <f>IF(C27="MR",'TYBCOM C'!J27/'TYBCOM C'!J$4,"")</f>
        <v/>
      </c>
      <c r="K27" s="27">
        <f ca="1">IF(C27="DIT",'TYBCOM C'!K27/'TYBCOM C'!K$4,"")</f>
        <v>5.8823529411764705E-2</v>
      </c>
      <c r="L27" s="27" t="str">
        <f>IF(D27="CSA",'TYBCOM C'!L27/'TYBCOM C'!L$4,"")</f>
        <v/>
      </c>
      <c r="M27" s="27" t="str">
        <f>IF(D27="CSA",'TYBCOM C'!M27/'TYBCOM C'!M$4,"")</f>
        <v/>
      </c>
      <c r="N27" s="26">
        <f ca="1">IF(D27="PHBW",'TYBCOM C'!N27/'TYBCOM C'!N$4,"")</f>
        <v>0.14285714285714285</v>
      </c>
      <c r="O27" s="26" t="str">
        <f>IF(D27="EM",'TYBCOM C'!O27/'TYBCOM C'!O$4,"")</f>
        <v/>
      </c>
    </row>
    <row r="28" spans="1:15" ht="12.75">
      <c r="A28" s="23">
        <v>2622</v>
      </c>
      <c r="B28" s="24" t="s">
        <v>57</v>
      </c>
      <c r="C28" s="24" t="s">
        <v>8</v>
      </c>
      <c r="D28" s="24" t="s">
        <v>35</v>
      </c>
      <c r="E28" s="25">
        <f ca="1">'TYBCOM C'!E28/'TYBCOM C'!E$4</f>
        <v>0.54285714285714282</v>
      </c>
      <c r="F28" s="25">
        <f ca="1">'TYBCOM C'!F28/'TYBCOM C'!F$4</f>
        <v>0.41176470588235292</v>
      </c>
      <c r="G28" s="25">
        <f ca="1">'TYBCOM C'!G28/'TYBCOM C'!G$4</f>
        <v>0.73913043478260865</v>
      </c>
      <c r="H28" s="25">
        <f ca="1">'TYBCOM C'!H28/'TYBCOM C'!H$4</f>
        <v>0.54545454545454541</v>
      </c>
      <c r="I28" s="25">
        <f ca="1">'TYBCOM C'!I28/'TYBCOM C'!I$4</f>
        <v>0.44</v>
      </c>
      <c r="J28" s="26">
        <f ca="1">IF(C28="MR",'TYBCOM C'!J28/'TYBCOM C'!J$4,"")</f>
        <v>0.47826086956521741</v>
      </c>
      <c r="K28" s="27" t="str">
        <f>IF(C28="DIT",'TYBCOM C'!K28/'TYBCOM C'!K$4,"")</f>
        <v/>
      </c>
      <c r="L28" s="27" t="str">
        <f>IF(D28="CSA",'TYBCOM C'!L28/'TYBCOM C'!L$4,"")</f>
        <v/>
      </c>
      <c r="M28" s="27" t="str">
        <f>IF(D28="CSA",'TYBCOM C'!M28/'TYBCOM C'!M$4,"")</f>
        <v/>
      </c>
      <c r="N28" s="26">
        <f ca="1">IF(D28="PHBW",'TYBCOM C'!N28/'TYBCOM C'!N$4,"")</f>
        <v>0.23809523809523808</v>
      </c>
      <c r="O28" s="26" t="str">
        <f>IF(D28="EM",'TYBCOM C'!O28/'TYBCOM C'!O$4,"")</f>
        <v/>
      </c>
    </row>
    <row r="29" spans="1:15" ht="12.75">
      <c r="A29" s="23">
        <v>2623</v>
      </c>
      <c r="B29" s="24" t="s">
        <v>58</v>
      </c>
      <c r="C29" s="24" t="s">
        <v>8</v>
      </c>
      <c r="D29" s="24" t="s">
        <v>35</v>
      </c>
      <c r="E29" s="25">
        <f ca="1">'TYBCOM C'!E29/'TYBCOM C'!E$4</f>
        <v>0.42857142857142855</v>
      </c>
      <c r="F29" s="25">
        <f ca="1">'TYBCOM C'!F29/'TYBCOM C'!F$4</f>
        <v>0.52941176470588236</v>
      </c>
      <c r="G29" s="25">
        <f ca="1">'TYBCOM C'!G29/'TYBCOM C'!G$4</f>
        <v>0.47826086956521741</v>
      </c>
      <c r="H29" s="25">
        <f ca="1">'TYBCOM C'!H29/'TYBCOM C'!H$4</f>
        <v>0.22727272727272727</v>
      </c>
      <c r="I29" s="25">
        <f ca="1">'TYBCOM C'!I29/'TYBCOM C'!I$4</f>
        <v>0.48</v>
      </c>
      <c r="J29" s="26">
        <f ca="1">IF(C29="MR",'TYBCOM C'!J29/'TYBCOM C'!J$4,"")</f>
        <v>0.34782608695652173</v>
      </c>
      <c r="K29" s="27" t="str">
        <f>IF(C29="DIT",'TYBCOM C'!K29/'TYBCOM C'!K$4,"")</f>
        <v/>
      </c>
      <c r="L29" s="27" t="str">
        <f>IF(D29="CSA",'TYBCOM C'!L29/'TYBCOM C'!L$4,"")</f>
        <v/>
      </c>
      <c r="M29" s="27" t="str">
        <f>IF(D29="CSA",'TYBCOM C'!M29/'TYBCOM C'!M$4,"")</f>
        <v/>
      </c>
      <c r="N29" s="26">
        <f ca="1">IF(D29="PHBW",'TYBCOM C'!N29/'TYBCOM C'!N$4,"")</f>
        <v>0.52380952380952384</v>
      </c>
      <c r="O29" s="26" t="str">
        <f>IF(D29="EM",'TYBCOM C'!O29/'TYBCOM C'!O$4,"")</f>
        <v/>
      </c>
    </row>
    <row r="30" spans="1:15" ht="12.75">
      <c r="A30" s="23">
        <v>2624</v>
      </c>
      <c r="B30" s="24" t="s">
        <v>59</v>
      </c>
      <c r="C30" s="24" t="s">
        <v>8</v>
      </c>
      <c r="D30" s="24" t="s">
        <v>35</v>
      </c>
      <c r="E30" s="25">
        <f ca="1">'TYBCOM C'!E30/'TYBCOM C'!E$4</f>
        <v>0.6</v>
      </c>
      <c r="F30" s="25">
        <f ca="1">'TYBCOM C'!F30/'TYBCOM C'!F$4</f>
        <v>0.44117647058823528</v>
      </c>
      <c r="G30" s="25">
        <f ca="1">'TYBCOM C'!G30/'TYBCOM C'!G$4</f>
        <v>0.60869565217391308</v>
      </c>
      <c r="H30" s="25">
        <f ca="1">'TYBCOM C'!H30/'TYBCOM C'!H$4</f>
        <v>0.59090909090909094</v>
      </c>
      <c r="I30" s="25">
        <f ca="1">'TYBCOM C'!I30/'TYBCOM C'!I$4</f>
        <v>0.36</v>
      </c>
      <c r="J30" s="26">
        <f ca="1">IF(C30="MR",'TYBCOM C'!J30/'TYBCOM C'!J$4,"")</f>
        <v>0.30434782608695654</v>
      </c>
      <c r="K30" s="27" t="str">
        <f>IF(C30="DIT",'TYBCOM C'!K30/'TYBCOM C'!K$4,"")</f>
        <v/>
      </c>
      <c r="L30" s="27" t="str">
        <f>IF(D30="CSA",'TYBCOM C'!L30/'TYBCOM C'!L$4,"")</f>
        <v/>
      </c>
      <c r="M30" s="27" t="str">
        <f>IF(D30="CSA",'TYBCOM C'!M30/'TYBCOM C'!M$4,"")</f>
        <v/>
      </c>
      <c r="N30" s="26">
        <f ca="1">IF(D30="PHBW",'TYBCOM C'!N30/'TYBCOM C'!N$4,"")</f>
        <v>0.33333333333333331</v>
      </c>
      <c r="O30" s="26" t="str">
        <f>IF(D30="EM",'TYBCOM C'!O30/'TYBCOM C'!O$4,"")</f>
        <v/>
      </c>
    </row>
    <row r="31" spans="1:15" ht="12.75">
      <c r="A31" s="23">
        <v>2625</v>
      </c>
      <c r="B31" s="24" t="s">
        <v>60</v>
      </c>
      <c r="C31" s="24" t="s">
        <v>8</v>
      </c>
      <c r="D31" s="24" t="s">
        <v>35</v>
      </c>
      <c r="E31" s="25">
        <f ca="1">'TYBCOM C'!E31/'TYBCOM C'!E$4</f>
        <v>0.68571428571428572</v>
      </c>
      <c r="F31" s="25">
        <f ca="1">'TYBCOM C'!F31/'TYBCOM C'!F$4</f>
        <v>0.55882352941176472</v>
      </c>
      <c r="G31" s="25">
        <f ca="1">'TYBCOM C'!G31/'TYBCOM C'!G$4</f>
        <v>0.86956521739130432</v>
      </c>
      <c r="H31" s="25">
        <f ca="1">'TYBCOM C'!H31/'TYBCOM C'!H$4</f>
        <v>0.5</v>
      </c>
      <c r="I31" s="25">
        <f ca="1">'TYBCOM C'!I31/'TYBCOM C'!I$4</f>
        <v>0.52</v>
      </c>
      <c r="J31" s="26">
        <f ca="1">IF(C31="MR",'TYBCOM C'!J31/'TYBCOM C'!J$4,"")</f>
        <v>0.82608695652173914</v>
      </c>
      <c r="K31" s="27" t="str">
        <f>IF(C31="DIT",'TYBCOM C'!K31/'TYBCOM C'!K$4,"")</f>
        <v/>
      </c>
      <c r="L31" s="27" t="str">
        <f>IF(D31="CSA",'TYBCOM C'!L31/'TYBCOM C'!L$4,"")</f>
        <v/>
      </c>
      <c r="M31" s="27" t="str">
        <f>IF(D31="CSA",'TYBCOM C'!M31/'TYBCOM C'!M$4,"")</f>
        <v/>
      </c>
      <c r="N31" s="26">
        <f ca="1">IF(D31="PHBW",'TYBCOM C'!N31/'TYBCOM C'!N$4,"")</f>
        <v>0.80952380952380953</v>
      </c>
      <c r="O31" s="26" t="str">
        <f>IF(D31="EM",'TYBCOM C'!O31/'TYBCOM C'!O$4,"")</f>
        <v/>
      </c>
    </row>
    <row r="32" spans="1:15" ht="12.75">
      <c r="A32" s="23">
        <v>2626</v>
      </c>
      <c r="B32" s="24" t="s">
        <v>61</v>
      </c>
      <c r="C32" s="24" t="s">
        <v>8</v>
      </c>
      <c r="D32" s="24" t="s">
        <v>35</v>
      </c>
      <c r="E32" s="25">
        <f ca="1">'TYBCOM C'!E32/'TYBCOM C'!E$4</f>
        <v>0.37142857142857144</v>
      </c>
      <c r="F32" s="25">
        <f ca="1">'TYBCOM C'!F32/'TYBCOM C'!F$4</f>
        <v>0.29411764705882354</v>
      </c>
      <c r="G32" s="25">
        <f ca="1">'TYBCOM C'!G32/'TYBCOM C'!G$4</f>
        <v>0.34782608695652173</v>
      </c>
      <c r="H32" s="25">
        <f ca="1">'TYBCOM C'!H32/'TYBCOM C'!H$4</f>
        <v>0.63636363636363635</v>
      </c>
      <c r="I32" s="25">
        <f ca="1">'TYBCOM C'!I32/'TYBCOM C'!I$4</f>
        <v>0.24</v>
      </c>
      <c r="J32" s="26">
        <f ca="1">IF(C32="MR",'TYBCOM C'!J32/'TYBCOM C'!J$4,"")</f>
        <v>0.30434782608695654</v>
      </c>
      <c r="K32" s="27" t="str">
        <f>IF(C32="DIT",'TYBCOM C'!K32/'TYBCOM C'!K$4,"")</f>
        <v/>
      </c>
      <c r="L32" s="27" t="str">
        <f>IF(D32="CSA",'TYBCOM C'!L32/'TYBCOM C'!L$4,"")</f>
        <v/>
      </c>
      <c r="M32" s="27" t="str">
        <f>IF(D32="CSA",'TYBCOM C'!M32/'TYBCOM C'!M$4,"")</f>
        <v/>
      </c>
      <c r="N32" s="26">
        <f ca="1">IF(D32="PHBW",'TYBCOM C'!N32/'TYBCOM C'!N$4,"")</f>
        <v>9.5238095238095233E-2</v>
      </c>
      <c r="O32" s="26" t="str">
        <f>IF(D32="EM",'TYBCOM C'!O32/'TYBCOM C'!O$4,"")</f>
        <v/>
      </c>
    </row>
    <row r="33" spans="1:15" ht="12.75">
      <c r="A33" s="23">
        <v>2627</v>
      </c>
      <c r="B33" s="24" t="s">
        <v>62</v>
      </c>
      <c r="C33" s="24" t="s">
        <v>8</v>
      </c>
      <c r="D33" s="24" t="s">
        <v>10</v>
      </c>
      <c r="E33" s="25">
        <f ca="1">'TYBCOM C'!E33/'TYBCOM C'!E$4</f>
        <v>0.45714285714285713</v>
      </c>
      <c r="F33" s="25">
        <f ca="1">'TYBCOM C'!F33/'TYBCOM C'!F$4</f>
        <v>0.3235294117647059</v>
      </c>
      <c r="G33" s="25">
        <f ca="1">'TYBCOM C'!G33/'TYBCOM C'!G$4</f>
        <v>0.52173913043478259</v>
      </c>
      <c r="H33" s="25">
        <f ca="1">'TYBCOM C'!H33/'TYBCOM C'!H$4</f>
        <v>0.18181818181818182</v>
      </c>
      <c r="I33" s="25">
        <f ca="1">'TYBCOM C'!I33/'TYBCOM C'!I$4</f>
        <v>0.44</v>
      </c>
      <c r="J33" s="26">
        <f ca="1">IF(C33="MR",'TYBCOM C'!J33/'TYBCOM C'!J$4,"")</f>
        <v>0.39130434782608697</v>
      </c>
      <c r="K33" s="27" t="str">
        <f>IF(C33="DIT",'TYBCOM C'!K33/'TYBCOM C'!K$4,"")</f>
        <v/>
      </c>
      <c r="L33" s="27">
        <f ca="1">IF(D33="CSA",'TYBCOM C'!L33/'TYBCOM C'!L$4,"")</f>
        <v>0.39130434782608697</v>
      </c>
      <c r="M33" s="27">
        <f ca="1">IF(D33="CSA",'TYBCOM C'!M33/'TYBCOM C'!M$4,"")</f>
        <v>0.375</v>
      </c>
      <c r="N33" s="26" t="str">
        <f>IF(D33="PHBW",'TYBCOM C'!N33/'TYBCOM C'!N$4,"")</f>
        <v/>
      </c>
      <c r="O33" s="26" t="str">
        <f>IF(D33="EM",'TYBCOM C'!O33/'TYBCOM C'!O$4,"")</f>
        <v/>
      </c>
    </row>
    <row r="34" spans="1:15" ht="12.75">
      <c r="A34" s="23">
        <v>2628</v>
      </c>
      <c r="B34" s="24" t="s">
        <v>63</v>
      </c>
      <c r="C34" s="24" t="s">
        <v>8</v>
      </c>
      <c r="D34" s="24" t="s">
        <v>35</v>
      </c>
      <c r="E34" s="25">
        <f ca="1">'TYBCOM C'!E34/'TYBCOM C'!E$4</f>
        <v>0.5714285714285714</v>
      </c>
      <c r="F34" s="25">
        <f ca="1">'TYBCOM C'!F34/'TYBCOM C'!F$4</f>
        <v>0.55882352941176472</v>
      </c>
      <c r="G34" s="25">
        <f ca="1">'TYBCOM C'!G34/'TYBCOM C'!G$4</f>
        <v>0.73913043478260865</v>
      </c>
      <c r="H34" s="25">
        <f ca="1">'TYBCOM C'!H34/'TYBCOM C'!H$4</f>
        <v>0.40909090909090912</v>
      </c>
      <c r="I34" s="25">
        <f ca="1">'TYBCOM C'!I34/'TYBCOM C'!I$4</f>
        <v>0.52</v>
      </c>
      <c r="J34" s="26">
        <f ca="1">IF(C34="MR",'TYBCOM C'!J34/'TYBCOM C'!J$4,"")</f>
        <v>0.43478260869565216</v>
      </c>
      <c r="K34" s="27" t="str">
        <f>IF(C34="DIT",'TYBCOM C'!K34/'TYBCOM C'!K$4,"")</f>
        <v/>
      </c>
      <c r="L34" s="27" t="str">
        <f>IF(D34="CSA",'TYBCOM C'!L34/'TYBCOM C'!L$4,"")</f>
        <v/>
      </c>
      <c r="M34" s="27" t="str">
        <f>IF(D34="CSA",'TYBCOM C'!M34/'TYBCOM C'!M$4,"")</f>
        <v/>
      </c>
      <c r="N34" s="26">
        <f ca="1">IF(D34="PHBW",'TYBCOM C'!N34/'TYBCOM C'!N$4,"")</f>
        <v>0.61904761904761907</v>
      </c>
      <c r="O34" s="26" t="str">
        <f>IF(D34="EM",'TYBCOM C'!O34/'TYBCOM C'!O$4,"")</f>
        <v/>
      </c>
    </row>
    <row r="35" spans="1:15" ht="12.75">
      <c r="A35" s="23">
        <v>2629</v>
      </c>
      <c r="B35" s="24" t="s">
        <v>64</v>
      </c>
      <c r="C35" s="24" t="s">
        <v>8</v>
      </c>
      <c r="D35" s="24" t="s">
        <v>35</v>
      </c>
      <c r="E35" s="25">
        <f ca="1">'TYBCOM C'!E35/'TYBCOM C'!E$4</f>
        <v>0.91428571428571426</v>
      </c>
      <c r="F35" s="25">
        <f ca="1">'TYBCOM C'!F35/'TYBCOM C'!F$4</f>
        <v>0.82352941176470584</v>
      </c>
      <c r="G35" s="25">
        <f ca="1">'TYBCOM C'!G35/'TYBCOM C'!G$4</f>
        <v>0.82608695652173914</v>
      </c>
      <c r="H35" s="25">
        <f ca="1">'TYBCOM C'!H35/'TYBCOM C'!H$4</f>
        <v>0.5</v>
      </c>
      <c r="I35" s="25">
        <f ca="1">'TYBCOM C'!I35/'TYBCOM C'!I$4</f>
        <v>0.68</v>
      </c>
      <c r="J35" s="26">
        <f ca="1">IF(C35="MR",'TYBCOM C'!J35/'TYBCOM C'!J$4,"")</f>
        <v>0.39130434782608697</v>
      </c>
      <c r="K35" s="27" t="str">
        <f>IF(C35="DIT",'TYBCOM C'!K35/'TYBCOM C'!K$4,"")</f>
        <v/>
      </c>
      <c r="L35" s="27" t="str">
        <f>IF(D35="CSA",'TYBCOM C'!L35/'TYBCOM C'!L$4,"")</f>
        <v/>
      </c>
      <c r="M35" s="27" t="str">
        <f>IF(D35="CSA",'TYBCOM C'!M35/'TYBCOM C'!M$4,"")</f>
        <v/>
      </c>
      <c r="N35" s="26">
        <f ca="1">IF(D35="PHBW",'TYBCOM C'!N35/'TYBCOM C'!N$4,"")</f>
        <v>0.47619047619047616</v>
      </c>
      <c r="O35" s="26" t="str">
        <f>IF(D35="EM",'TYBCOM C'!O35/'TYBCOM C'!O$4,"")</f>
        <v/>
      </c>
    </row>
    <row r="36" spans="1:15" ht="12.75">
      <c r="A36" s="23">
        <v>2630</v>
      </c>
      <c r="B36" s="24" t="s">
        <v>65</v>
      </c>
      <c r="C36" s="24" t="s">
        <v>8</v>
      </c>
      <c r="D36" s="24" t="s">
        <v>46</v>
      </c>
      <c r="E36" s="25">
        <f ca="1">'TYBCOM C'!E36/'TYBCOM C'!E$4</f>
        <v>0.62857142857142856</v>
      </c>
      <c r="F36" s="25">
        <f ca="1">'TYBCOM C'!F36/'TYBCOM C'!F$4</f>
        <v>0.6470588235294118</v>
      </c>
      <c r="G36" s="25">
        <f ca="1">'TYBCOM C'!G36/'TYBCOM C'!G$4</f>
        <v>0.73913043478260865</v>
      </c>
      <c r="H36" s="25">
        <f ca="1">'TYBCOM C'!H36/'TYBCOM C'!H$4</f>
        <v>0.5</v>
      </c>
      <c r="I36" s="25">
        <f ca="1">'TYBCOM C'!I36/'TYBCOM C'!I$4</f>
        <v>0.68</v>
      </c>
      <c r="J36" s="26">
        <f ca="1">IF(C36="MR",'TYBCOM C'!J36/'TYBCOM C'!J$4,"")</f>
        <v>0.60869565217391308</v>
      </c>
      <c r="K36" s="27" t="str">
        <f>IF(C36="DIT",'TYBCOM C'!K36/'TYBCOM C'!K$4,"")</f>
        <v/>
      </c>
      <c r="L36" s="27" t="str">
        <f>IF(D36="CSA",'TYBCOM C'!L36/'TYBCOM C'!L$4,"")</f>
        <v/>
      </c>
      <c r="M36" s="27" t="str">
        <f>IF(D36="CSA",'TYBCOM C'!M36/'TYBCOM C'!M$4,"")</f>
        <v/>
      </c>
      <c r="N36" s="26" t="str">
        <f>IF(D36="PHBW",'TYBCOM C'!N36/'TYBCOM C'!N$4,"")</f>
        <v/>
      </c>
      <c r="O36" s="26">
        <f ca="1">IF(D36="EM",'TYBCOM C'!O36/'TYBCOM C'!O$4,"")</f>
        <v>0.8125</v>
      </c>
    </row>
    <row r="37" spans="1:15" ht="12.75">
      <c r="A37" s="23">
        <v>2631</v>
      </c>
      <c r="B37" s="24" t="s">
        <v>66</v>
      </c>
      <c r="C37" s="24" t="s">
        <v>8</v>
      </c>
      <c r="D37" s="24" t="s">
        <v>35</v>
      </c>
      <c r="E37" s="25">
        <f ca="1">'TYBCOM C'!E37/'TYBCOM C'!E$4</f>
        <v>0.51428571428571423</v>
      </c>
      <c r="F37" s="25">
        <f ca="1">'TYBCOM C'!F37/'TYBCOM C'!F$4</f>
        <v>0.47058823529411764</v>
      </c>
      <c r="G37" s="25">
        <f ca="1">'TYBCOM C'!G37/'TYBCOM C'!G$4</f>
        <v>0.65217391304347827</v>
      </c>
      <c r="H37" s="25">
        <f ca="1">'TYBCOM C'!H37/'TYBCOM C'!H$4</f>
        <v>0.27272727272727271</v>
      </c>
      <c r="I37" s="25">
        <f ca="1">'TYBCOM C'!I37/'TYBCOM C'!I$4</f>
        <v>0.52</v>
      </c>
      <c r="J37" s="26">
        <f ca="1">IF(C37="MR",'TYBCOM C'!J37/'TYBCOM C'!J$4,"")</f>
        <v>0.47826086956521741</v>
      </c>
      <c r="K37" s="27" t="str">
        <f>IF(C37="DIT",'TYBCOM C'!K37/'TYBCOM C'!K$4,"")</f>
        <v/>
      </c>
      <c r="L37" s="27" t="str">
        <f>IF(D37="CSA",'TYBCOM C'!L37/'TYBCOM C'!L$4,"")</f>
        <v/>
      </c>
      <c r="M37" s="27" t="str">
        <f>IF(D37="CSA",'TYBCOM C'!M37/'TYBCOM C'!M$4,"")</f>
        <v/>
      </c>
      <c r="N37" s="26">
        <f ca="1">IF(D37="PHBW",'TYBCOM C'!N37/'TYBCOM C'!N$4,"")</f>
        <v>0.47619047619047616</v>
      </c>
      <c r="O37" s="26" t="str">
        <f>IF(D37="EM",'TYBCOM C'!O37/'TYBCOM C'!O$4,"")</f>
        <v/>
      </c>
    </row>
    <row r="38" spans="1:15" ht="12.75">
      <c r="A38" s="23">
        <v>2632</v>
      </c>
      <c r="B38" s="24" t="s">
        <v>67</v>
      </c>
      <c r="C38" s="24" t="s">
        <v>8</v>
      </c>
      <c r="D38" s="24" t="s">
        <v>46</v>
      </c>
      <c r="E38" s="25">
        <f ca="1">'TYBCOM C'!E38/'TYBCOM C'!E$4</f>
        <v>0.42857142857142855</v>
      </c>
      <c r="F38" s="25">
        <f ca="1">'TYBCOM C'!F38/'TYBCOM C'!F$4</f>
        <v>0.23529411764705882</v>
      </c>
      <c r="G38" s="25">
        <f ca="1">'TYBCOM C'!G38/'TYBCOM C'!G$4</f>
        <v>0.60869565217391308</v>
      </c>
      <c r="H38" s="25">
        <f ca="1">'TYBCOM C'!H38/'TYBCOM C'!H$4</f>
        <v>0.22727272727272727</v>
      </c>
      <c r="I38" s="25">
        <f ca="1">'TYBCOM C'!I38/'TYBCOM C'!I$4</f>
        <v>0.48</v>
      </c>
      <c r="J38" s="26">
        <f ca="1">IF(C38="MR",'TYBCOM C'!J38/'TYBCOM C'!J$4,"")</f>
        <v>0.73913043478260865</v>
      </c>
      <c r="K38" s="27" t="str">
        <f>IF(C38="DIT",'TYBCOM C'!K38/'TYBCOM C'!K$4,"")</f>
        <v/>
      </c>
      <c r="L38" s="27" t="str">
        <f>IF(D38="CSA",'TYBCOM C'!L38/'TYBCOM C'!L$4,"")</f>
        <v/>
      </c>
      <c r="M38" s="27" t="str">
        <f>IF(D38="CSA",'TYBCOM C'!M38/'TYBCOM C'!M$4,"")</f>
        <v/>
      </c>
      <c r="N38" s="26" t="str">
        <f>IF(D38="PHBW",'TYBCOM C'!N38/'TYBCOM C'!N$4,"")</f>
        <v/>
      </c>
      <c r="O38" s="26">
        <f ca="1">IF(D38="EM",'TYBCOM C'!O38/'TYBCOM C'!O$4,"")</f>
        <v>0.6875</v>
      </c>
    </row>
    <row r="39" spans="1:15" ht="12.75">
      <c r="A39" s="23">
        <v>2633</v>
      </c>
      <c r="B39" s="24" t="s">
        <v>68</v>
      </c>
      <c r="C39" s="24" t="s">
        <v>9</v>
      </c>
      <c r="D39" s="24" t="s">
        <v>35</v>
      </c>
      <c r="E39" s="25">
        <f ca="1">'TYBCOM C'!E39/'TYBCOM C'!E$4</f>
        <v>0.2857142857142857</v>
      </c>
      <c r="F39" s="25">
        <f ca="1">'TYBCOM C'!F39/'TYBCOM C'!F$4</f>
        <v>0.20588235294117646</v>
      </c>
      <c r="G39" s="25">
        <f ca="1">'TYBCOM C'!G39/'TYBCOM C'!G$4</f>
        <v>0.34782608695652173</v>
      </c>
      <c r="H39" s="25">
        <f ca="1">'TYBCOM C'!H39/'TYBCOM C'!H$4</f>
        <v>9.0909090909090912E-2</v>
      </c>
      <c r="I39" s="25">
        <f ca="1">'TYBCOM C'!I39/'TYBCOM C'!I$4</f>
        <v>0.44</v>
      </c>
      <c r="J39" s="26" t="str">
        <f>IF(C39="MR",'TYBCOM C'!J39/'TYBCOM C'!J$4,"")</f>
        <v/>
      </c>
      <c r="K39" s="27">
        <f ca="1">IF(C39="DIT",'TYBCOM C'!K39/'TYBCOM C'!K$4,"")</f>
        <v>0.41176470588235292</v>
      </c>
      <c r="L39" s="27" t="str">
        <f>IF(D39="CSA",'TYBCOM C'!L39/'TYBCOM C'!L$4,"")</f>
        <v/>
      </c>
      <c r="M39" s="27" t="str">
        <f>IF(D39="CSA",'TYBCOM C'!M39/'TYBCOM C'!M$4,"")</f>
        <v/>
      </c>
      <c r="N39" s="26">
        <f ca="1">IF(D39="PHBW",'TYBCOM C'!N39/'TYBCOM C'!N$4,"")</f>
        <v>0.23809523809523808</v>
      </c>
      <c r="O39" s="26" t="str">
        <f>IF(D39="EM",'TYBCOM C'!O39/'TYBCOM C'!O$4,"")</f>
        <v/>
      </c>
    </row>
    <row r="40" spans="1:15" ht="12.75">
      <c r="A40" s="23">
        <v>2634</v>
      </c>
      <c r="B40" s="24" t="s">
        <v>69</v>
      </c>
      <c r="C40" s="24" t="s">
        <v>8</v>
      </c>
      <c r="D40" s="24" t="s">
        <v>46</v>
      </c>
      <c r="E40" s="25">
        <f ca="1">'TYBCOM C'!E40/'TYBCOM C'!E$4</f>
        <v>0.48571428571428571</v>
      </c>
      <c r="F40" s="25">
        <f ca="1">'TYBCOM C'!F40/'TYBCOM C'!F$4</f>
        <v>0.58823529411764708</v>
      </c>
      <c r="G40" s="25">
        <f ca="1">'TYBCOM C'!G40/'TYBCOM C'!G$4</f>
        <v>0.78260869565217395</v>
      </c>
      <c r="H40" s="25">
        <f ca="1">'TYBCOM C'!H40/'TYBCOM C'!H$4</f>
        <v>0.54545454545454541</v>
      </c>
      <c r="I40" s="25">
        <f ca="1">'TYBCOM C'!I40/'TYBCOM C'!I$4</f>
        <v>0.52</v>
      </c>
      <c r="J40" s="26">
        <f ca="1">IF(C40="MR",'TYBCOM C'!J40/'TYBCOM C'!J$4,"")</f>
        <v>0.60869565217391308</v>
      </c>
      <c r="K40" s="27" t="str">
        <f>IF(C40="DIT",'TYBCOM C'!K40/'TYBCOM C'!K$4,"")</f>
        <v/>
      </c>
      <c r="L40" s="27" t="str">
        <f>IF(D40="CSA",'TYBCOM C'!L40/'TYBCOM C'!L$4,"")</f>
        <v/>
      </c>
      <c r="M40" s="27" t="str">
        <f>IF(D40="CSA",'TYBCOM C'!M40/'TYBCOM C'!M$4,"")</f>
        <v/>
      </c>
      <c r="N40" s="26" t="str">
        <f>IF(D40="PHBW",'TYBCOM C'!N40/'TYBCOM C'!N$4,"")</f>
        <v/>
      </c>
      <c r="O40" s="26">
        <f ca="1">IF(D40="EM",'TYBCOM C'!O40/'TYBCOM C'!O$4,"")</f>
        <v>0.375</v>
      </c>
    </row>
    <row r="41" spans="1:15" ht="12.75">
      <c r="A41" s="23">
        <v>2635</v>
      </c>
      <c r="B41" s="24" t="s">
        <v>70</v>
      </c>
      <c r="C41" s="24" t="s">
        <v>8</v>
      </c>
      <c r="D41" s="24" t="s">
        <v>35</v>
      </c>
      <c r="E41" s="25">
        <f ca="1">'TYBCOM C'!E41/'TYBCOM C'!E$4</f>
        <v>0.31428571428571428</v>
      </c>
      <c r="F41" s="25">
        <f ca="1">'TYBCOM C'!F41/'TYBCOM C'!F$4</f>
        <v>0.26470588235294118</v>
      </c>
      <c r="G41" s="25">
        <f ca="1">'TYBCOM C'!G41/'TYBCOM C'!G$4</f>
        <v>0.34782608695652173</v>
      </c>
      <c r="H41" s="25">
        <f ca="1">'TYBCOM C'!H41/'TYBCOM C'!H$4</f>
        <v>0.31818181818181818</v>
      </c>
      <c r="I41" s="25">
        <f ca="1">'TYBCOM C'!I41/'TYBCOM C'!I$4</f>
        <v>0.32</v>
      </c>
      <c r="J41" s="26">
        <f ca="1">IF(C41="MR",'TYBCOM C'!J41/'TYBCOM C'!J$4,"")</f>
        <v>0.47826086956521741</v>
      </c>
      <c r="K41" s="27" t="str">
        <f>IF(C41="DIT",'TYBCOM C'!K41/'TYBCOM C'!K$4,"")</f>
        <v/>
      </c>
      <c r="L41" s="27" t="str">
        <f>IF(D41="CSA",'TYBCOM C'!L41/'TYBCOM C'!L$4,"")</f>
        <v/>
      </c>
      <c r="M41" s="27" t="str">
        <f>IF(D41="CSA",'TYBCOM C'!M41/'TYBCOM C'!M$4,"")</f>
        <v/>
      </c>
      <c r="N41" s="26">
        <f ca="1">IF(D41="PHBW",'TYBCOM C'!N41/'TYBCOM C'!N$4,"")</f>
        <v>0.61904761904761907</v>
      </c>
      <c r="O41" s="26" t="str">
        <f>IF(D41="EM",'TYBCOM C'!O41/'TYBCOM C'!O$4,"")</f>
        <v/>
      </c>
    </row>
    <row r="42" spans="1:15" ht="12.75">
      <c r="A42" s="23">
        <v>2636</v>
      </c>
      <c r="B42" s="24" t="s">
        <v>71</v>
      </c>
      <c r="C42" s="24" t="s">
        <v>8</v>
      </c>
      <c r="D42" s="24" t="s">
        <v>46</v>
      </c>
      <c r="E42" s="25">
        <f ca="1">'TYBCOM C'!E42/'TYBCOM C'!E$4</f>
        <v>0.2857142857142857</v>
      </c>
      <c r="F42" s="25">
        <f ca="1">'TYBCOM C'!F42/'TYBCOM C'!F$4</f>
        <v>8.8235294117647065E-2</v>
      </c>
      <c r="G42" s="25">
        <f ca="1">'TYBCOM C'!G42/'TYBCOM C'!G$4</f>
        <v>0.17391304347826086</v>
      </c>
      <c r="H42" s="25">
        <f ca="1">'TYBCOM C'!H42/'TYBCOM C'!H$4</f>
        <v>0.13636363636363635</v>
      </c>
      <c r="I42" s="25">
        <f ca="1">'TYBCOM C'!I42/'TYBCOM C'!I$4</f>
        <v>0.2</v>
      </c>
      <c r="J42" s="26">
        <f ca="1">IF(C42="MR",'TYBCOM C'!J42/'TYBCOM C'!J$4,"")</f>
        <v>0.21739130434782608</v>
      </c>
      <c r="K42" s="27" t="str">
        <f>IF(C42="DIT",'TYBCOM C'!K42/'TYBCOM C'!K$4,"")</f>
        <v/>
      </c>
      <c r="L42" s="27" t="str">
        <f>IF(D42="CSA",'TYBCOM C'!L42/'TYBCOM C'!L$4,"")</f>
        <v/>
      </c>
      <c r="M42" s="27" t="str">
        <f>IF(D42="CSA",'TYBCOM C'!M42/'TYBCOM C'!M$4,"")</f>
        <v/>
      </c>
      <c r="N42" s="26" t="str">
        <f>IF(D42="PHBW",'TYBCOM C'!N42/'TYBCOM C'!N$4,"")</f>
        <v/>
      </c>
      <c r="O42" s="26">
        <f ca="1">IF(D42="EM",'TYBCOM C'!O42/'TYBCOM C'!O$4,"")</f>
        <v>0.1875</v>
      </c>
    </row>
    <row r="43" spans="1:15" ht="12.75">
      <c r="A43" s="23">
        <v>2637</v>
      </c>
      <c r="B43" s="24" t="s">
        <v>72</v>
      </c>
      <c r="C43" s="24" t="s">
        <v>8</v>
      </c>
      <c r="D43" s="24" t="s">
        <v>35</v>
      </c>
      <c r="E43" s="25">
        <f ca="1">'TYBCOM C'!E43/'TYBCOM C'!E$4</f>
        <v>0.6</v>
      </c>
      <c r="F43" s="25">
        <f ca="1">'TYBCOM C'!F43/'TYBCOM C'!F$4</f>
        <v>0.38235294117647056</v>
      </c>
      <c r="G43" s="25">
        <f ca="1">'TYBCOM C'!G43/'TYBCOM C'!G$4</f>
        <v>0.78260869565217395</v>
      </c>
      <c r="H43" s="25">
        <f ca="1">'TYBCOM C'!H43/'TYBCOM C'!H$4</f>
        <v>0.22727272727272727</v>
      </c>
      <c r="I43" s="25">
        <f ca="1">'TYBCOM C'!I43/'TYBCOM C'!I$4</f>
        <v>0.32</v>
      </c>
      <c r="J43" s="26">
        <f ca="1">IF(C43="MR",'TYBCOM C'!J43/'TYBCOM C'!J$4,"")</f>
        <v>0.43478260869565216</v>
      </c>
      <c r="K43" s="27" t="str">
        <f>IF(C43="DIT",'TYBCOM C'!K43/'TYBCOM C'!K$4,"")</f>
        <v/>
      </c>
      <c r="L43" s="27" t="str">
        <f>IF(D43="CSA",'TYBCOM C'!L43/'TYBCOM C'!L$4,"")</f>
        <v/>
      </c>
      <c r="M43" s="27" t="str">
        <f>IF(D43="CSA",'TYBCOM C'!M43/'TYBCOM C'!M$4,"")</f>
        <v/>
      </c>
      <c r="N43" s="26">
        <f ca="1">IF(D43="PHBW",'TYBCOM C'!N43/'TYBCOM C'!N$4,"")</f>
        <v>0.52380952380952384</v>
      </c>
      <c r="O43" s="26" t="str">
        <f>IF(D43="EM",'TYBCOM C'!O43/'TYBCOM C'!O$4,"")</f>
        <v/>
      </c>
    </row>
    <row r="44" spans="1:15" ht="12.75">
      <c r="A44" s="23">
        <v>2638</v>
      </c>
      <c r="B44" s="24" t="s">
        <v>73</v>
      </c>
      <c r="C44" s="24" t="s">
        <v>9</v>
      </c>
      <c r="D44" s="24" t="s">
        <v>35</v>
      </c>
      <c r="E44" s="25">
        <f ca="1">'TYBCOM C'!E44/'TYBCOM C'!E$4</f>
        <v>0.25714285714285712</v>
      </c>
      <c r="F44" s="25">
        <f ca="1">'TYBCOM C'!F44/'TYBCOM C'!F$4</f>
        <v>0.17647058823529413</v>
      </c>
      <c r="G44" s="25">
        <f ca="1">'TYBCOM C'!G44/'TYBCOM C'!G$4</f>
        <v>0.30434782608695654</v>
      </c>
      <c r="H44" s="25">
        <f ca="1">'TYBCOM C'!H44/'TYBCOM C'!H$4</f>
        <v>4.5454545454545456E-2</v>
      </c>
      <c r="I44" s="25">
        <f ca="1">'TYBCOM C'!I44/'TYBCOM C'!I$4</f>
        <v>0.28000000000000003</v>
      </c>
      <c r="J44" s="26" t="str">
        <f>IF(C44="MR",'TYBCOM C'!J44/'TYBCOM C'!J$4,"")</f>
        <v/>
      </c>
      <c r="K44" s="27">
        <f ca="1">IF(C44="DIT",'TYBCOM C'!K44/'TYBCOM C'!K$4,"")</f>
        <v>0.23529411764705882</v>
      </c>
      <c r="L44" s="27" t="str">
        <f>IF(D44="CSA",'TYBCOM C'!L44/'TYBCOM C'!L$4,"")</f>
        <v/>
      </c>
      <c r="M44" s="27" t="str">
        <f>IF(D44="CSA",'TYBCOM C'!M44/'TYBCOM C'!M$4,"")</f>
        <v/>
      </c>
      <c r="N44" s="26">
        <f ca="1">IF(D44="PHBW",'TYBCOM C'!N44/'TYBCOM C'!N$4,"")</f>
        <v>0.19047619047619047</v>
      </c>
      <c r="O44" s="26" t="str">
        <f>IF(D44="EM",'TYBCOM C'!O44/'TYBCOM C'!O$4,"")</f>
        <v/>
      </c>
    </row>
    <row r="45" spans="1:15" ht="12.75">
      <c r="A45" s="23">
        <v>2639</v>
      </c>
      <c r="B45" s="24" t="s">
        <v>74</v>
      </c>
      <c r="C45" s="24" t="s">
        <v>8</v>
      </c>
      <c r="D45" s="24" t="s">
        <v>46</v>
      </c>
      <c r="E45" s="25">
        <f ca="1">'TYBCOM C'!E45/'TYBCOM C'!E$4</f>
        <v>0.14285714285714285</v>
      </c>
      <c r="F45" s="25">
        <f ca="1">'TYBCOM C'!F45/'TYBCOM C'!F$4</f>
        <v>0</v>
      </c>
      <c r="G45" s="25">
        <f ca="1">'TYBCOM C'!G45/'TYBCOM C'!G$4</f>
        <v>8.6956521739130432E-2</v>
      </c>
      <c r="H45" s="25">
        <f ca="1">'TYBCOM C'!H45/'TYBCOM C'!H$4</f>
        <v>4.5454545454545456E-2</v>
      </c>
      <c r="I45" s="25">
        <f ca="1">'TYBCOM C'!I45/'TYBCOM C'!I$4</f>
        <v>0.08</v>
      </c>
      <c r="J45" s="26">
        <f ca="1">IF(C45="MR",'TYBCOM C'!J45/'TYBCOM C'!J$4,"")</f>
        <v>0.30434782608695654</v>
      </c>
      <c r="K45" s="27" t="str">
        <f>IF(C45="DIT",'TYBCOM C'!K45/'TYBCOM C'!K$4,"")</f>
        <v/>
      </c>
      <c r="L45" s="27" t="str">
        <f>IF(D45="CSA",'TYBCOM C'!L45/'TYBCOM C'!L$4,"")</f>
        <v/>
      </c>
      <c r="M45" s="27" t="str">
        <f>IF(D45="CSA",'TYBCOM C'!M45/'TYBCOM C'!M$4,"")</f>
        <v/>
      </c>
      <c r="N45" s="26" t="str">
        <f>IF(D45="PHBW",'TYBCOM C'!N45/'TYBCOM C'!N$4,"")</f>
        <v/>
      </c>
      <c r="O45" s="26">
        <f ca="1">IF(D45="EM",'TYBCOM C'!O45/'TYBCOM C'!O$4,"")</f>
        <v>0.3125</v>
      </c>
    </row>
    <row r="46" spans="1:15" ht="12.75">
      <c r="A46" s="23">
        <v>2640</v>
      </c>
      <c r="B46" s="24" t="s">
        <v>75</v>
      </c>
      <c r="C46" s="24" t="s">
        <v>9</v>
      </c>
      <c r="D46" s="24" t="s">
        <v>46</v>
      </c>
      <c r="E46" s="25">
        <f ca="1">'TYBCOM C'!E46/'TYBCOM C'!E$4</f>
        <v>0.37142857142857144</v>
      </c>
      <c r="F46" s="25">
        <f ca="1">'TYBCOM C'!F46/'TYBCOM C'!F$4</f>
        <v>5.8823529411764705E-2</v>
      </c>
      <c r="G46" s="25">
        <f ca="1">'TYBCOM C'!G46/'TYBCOM C'!G$4</f>
        <v>0.43478260869565216</v>
      </c>
      <c r="H46" s="25">
        <f ca="1">'TYBCOM C'!H46/'TYBCOM C'!H$4</f>
        <v>0.13636363636363635</v>
      </c>
      <c r="I46" s="25">
        <f ca="1">'TYBCOM C'!I46/'TYBCOM C'!I$4</f>
        <v>0.2</v>
      </c>
      <c r="J46" s="26" t="str">
        <f>IF(C46="MR",'TYBCOM C'!J46/'TYBCOM C'!J$4,"")</f>
        <v/>
      </c>
      <c r="K46" s="27">
        <f ca="1">IF(C46="DIT",'TYBCOM C'!K46/'TYBCOM C'!K$4,"")</f>
        <v>0.47058823529411764</v>
      </c>
      <c r="L46" s="27" t="str">
        <f>IF(D46="CSA",'TYBCOM C'!L46/'TYBCOM C'!L$4,"")</f>
        <v/>
      </c>
      <c r="M46" s="27" t="str">
        <f>IF(D46="CSA",'TYBCOM C'!M46/'TYBCOM C'!M$4,"")</f>
        <v/>
      </c>
      <c r="N46" s="26" t="str">
        <f>IF(D46="PHBW",'TYBCOM C'!N46/'TYBCOM C'!N$4,"")</f>
        <v/>
      </c>
      <c r="O46" s="26">
        <f ca="1">IF(D46="EM",'TYBCOM C'!O46/'TYBCOM C'!O$4,"")</f>
        <v>0.3125</v>
      </c>
    </row>
    <row r="47" spans="1:15" ht="12.75">
      <c r="A47" s="23">
        <v>2641</v>
      </c>
      <c r="B47" s="24" t="s">
        <v>76</v>
      </c>
      <c r="C47" s="24" t="s">
        <v>8</v>
      </c>
      <c r="D47" s="24" t="s">
        <v>35</v>
      </c>
      <c r="E47" s="25">
        <f ca="1">'TYBCOM C'!E47/'TYBCOM C'!E$4</f>
        <v>0.2857142857142857</v>
      </c>
      <c r="F47" s="25">
        <f ca="1">'TYBCOM C'!F47/'TYBCOM C'!F$4</f>
        <v>0.11764705882352941</v>
      </c>
      <c r="G47" s="25">
        <f ca="1">'TYBCOM C'!G47/'TYBCOM C'!G$4</f>
        <v>0.39130434782608697</v>
      </c>
      <c r="H47" s="25">
        <f ca="1">'TYBCOM C'!H47/'TYBCOM C'!H$4</f>
        <v>4.5454545454545456E-2</v>
      </c>
      <c r="I47" s="25">
        <f ca="1">'TYBCOM C'!I47/'TYBCOM C'!I$4</f>
        <v>0.4</v>
      </c>
      <c r="J47" s="26">
        <f ca="1">IF(C47="MR",'TYBCOM C'!J47/'TYBCOM C'!J$4,"")</f>
        <v>0.39130434782608697</v>
      </c>
      <c r="K47" s="27" t="str">
        <f>IF(C47="DIT",'TYBCOM C'!K47/'TYBCOM C'!K$4,"")</f>
        <v/>
      </c>
      <c r="L47" s="27" t="str">
        <f>IF(D47="CSA",'TYBCOM C'!L47/'TYBCOM C'!L$4,"")</f>
        <v/>
      </c>
      <c r="M47" s="27" t="str">
        <f>IF(D47="CSA",'TYBCOM C'!M47/'TYBCOM C'!M$4,"")</f>
        <v/>
      </c>
      <c r="N47" s="26">
        <f ca="1">IF(D47="PHBW",'TYBCOM C'!N47/'TYBCOM C'!N$4,"")</f>
        <v>0.19047619047619047</v>
      </c>
      <c r="O47" s="26" t="str">
        <f>IF(D47="EM",'TYBCOM C'!O47/'TYBCOM C'!O$4,"")</f>
        <v/>
      </c>
    </row>
    <row r="48" spans="1:15" ht="12.75">
      <c r="A48" s="23">
        <v>2642</v>
      </c>
      <c r="B48" s="24" t="s">
        <v>77</v>
      </c>
      <c r="C48" s="24" t="s">
        <v>8</v>
      </c>
      <c r="D48" s="24" t="s">
        <v>46</v>
      </c>
      <c r="E48" s="25">
        <f ca="1">'TYBCOM C'!E48/'TYBCOM C'!E$4</f>
        <v>0.17142857142857143</v>
      </c>
      <c r="F48" s="25">
        <f ca="1">'TYBCOM C'!F48/'TYBCOM C'!F$4</f>
        <v>8.8235294117647065E-2</v>
      </c>
      <c r="G48" s="25">
        <f ca="1">'TYBCOM C'!G48/'TYBCOM C'!G$4</f>
        <v>0.2608695652173913</v>
      </c>
      <c r="H48" s="25">
        <f ca="1">'TYBCOM C'!H48/'TYBCOM C'!H$4</f>
        <v>0.18181818181818182</v>
      </c>
      <c r="I48" s="25">
        <f ca="1">'TYBCOM C'!I48/'TYBCOM C'!I$4</f>
        <v>0.16</v>
      </c>
      <c r="J48" s="26">
        <f ca="1">IF(C48="MR",'TYBCOM C'!J48/'TYBCOM C'!J$4,"")</f>
        <v>0.30434782608695654</v>
      </c>
      <c r="K48" s="27" t="str">
        <f>IF(C48="DIT",'TYBCOM C'!K48/'TYBCOM C'!K$4,"")</f>
        <v/>
      </c>
      <c r="L48" s="27" t="str">
        <f>IF(D48="CSA",'TYBCOM C'!L48/'TYBCOM C'!L$4,"")</f>
        <v/>
      </c>
      <c r="M48" s="27" t="str">
        <f>IF(D48="CSA",'TYBCOM C'!M48/'TYBCOM C'!M$4,"")</f>
        <v/>
      </c>
      <c r="N48" s="26" t="str">
        <f>IF(D48="PHBW",'TYBCOM C'!N48/'TYBCOM C'!N$4,"")</f>
        <v/>
      </c>
      <c r="O48" s="26">
        <f ca="1">IF(D48="EM",'TYBCOM C'!O48/'TYBCOM C'!O$4,"")</f>
        <v>0.3125</v>
      </c>
    </row>
    <row r="49" spans="1:15" ht="12.75">
      <c r="A49" s="23">
        <v>2643</v>
      </c>
      <c r="B49" s="24" t="s">
        <v>78</v>
      </c>
      <c r="C49" s="24" t="s">
        <v>8</v>
      </c>
      <c r="D49" s="24" t="s">
        <v>35</v>
      </c>
      <c r="E49" s="25">
        <f ca="1">'TYBCOM C'!E49/'TYBCOM C'!E$4</f>
        <v>0.74285714285714288</v>
      </c>
      <c r="F49" s="25">
        <f ca="1">'TYBCOM C'!F49/'TYBCOM C'!F$4</f>
        <v>0.61764705882352944</v>
      </c>
      <c r="G49" s="25">
        <f ca="1">'TYBCOM C'!G49/'TYBCOM C'!G$4</f>
        <v>0.82608695652173914</v>
      </c>
      <c r="H49" s="25">
        <f ca="1">'TYBCOM C'!H49/'TYBCOM C'!H$4</f>
        <v>0.36363636363636365</v>
      </c>
      <c r="I49" s="25">
        <f ca="1">'TYBCOM C'!I49/'TYBCOM C'!I$4</f>
        <v>0.68</v>
      </c>
      <c r="J49" s="26">
        <f ca="1">IF(C49="MR",'TYBCOM C'!J49/'TYBCOM C'!J$4,"")</f>
        <v>0.65217391304347827</v>
      </c>
      <c r="K49" s="27" t="str">
        <f>IF(C49="DIT",'TYBCOM C'!K49/'TYBCOM C'!K$4,"")</f>
        <v/>
      </c>
      <c r="L49" s="27" t="str">
        <f>IF(D49="CSA",'TYBCOM C'!L49/'TYBCOM C'!L$4,"")</f>
        <v/>
      </c>
      <c r="M49" s="27" t="str">
        <f>IF(D49="CSA",'TYBCOM C'!M49/'TYBCOM C'!M$4,"")</f>
        <v/>
      </c>
      <c r="N49" s="26">
        <f ca="1">IF(D49="PHBW",'TYBCOM C'!N49/'TYBCOM C'!N$4,"")</f>
        <v>0.52380952380952384</v>
      </c>
      <c r="O49" s="26" t="str">
        <f>IF(D49="EM",'TYBCOM C'!O49/'TYBCOM C'!O$4,"")</f>
        <v/>
      </c>
    </row>
    <row r="50" spans="1:15" ht="12.75">
      <c r="A50" s="23">
        <v>2644</v>
      </c>
      <c r="B50" s="24" t="s">
        <v>79</v>
      </c>
      <c r="C50" s="24" t="s">
        <v>8</v>
      </c>
      <c r="D50" s="24" t="s">
        <v>35</v>
      </c>
      <c r="E50" s="25">
        <f ca="1">'TYBCOM C'!E50/'TYBCOM C'!E$4</f>
        <v>0.5714285714285714</v>
      </c>
      <c r="F50" s="25">
        <f ca="1">'TYBCOM C'!F50/'TYBCOM C'!F$4</f>
        <v>0.3235294117647059</v>
      </c>
      <c r="G50" s="25">
        <f ca="1">'TYBCOM C'!G50/'TYBCOM C'!G$4</f>
        <v>0.86956521739130432</v>
      </c>
      <c r="H50" s="25">
        <f ca="1">'TYBCOM C'!H50/'TYBCOM C'!H$4</f>
        <v>0.27272727272727271</v>
      </c>
      <c r="I50" s="25">
        <f ca="1">'TYBCOM C'!I50/'TYBCOM C'!I$4</f>
        <v>0.36</v>
      </c>
      <c r="J50" s="26">
        <f ca="1">IF(C50="MR",'TYBCOM C'!J50/'TYBCOM C'!J$4,"")</f>
        <v>0.65217391304347827</v>
      </c>
      <c r="K50" s="27" t="str">
        <f>IF(C50="DIT",'TYBCOM C'!K50/'TYBCOM C'!K$4,"")</f>
        <v/>
      </c>
      <c r="L50" s="27" t="str">
        <f>IF(D50="CSA",'TYBCOM C'!L50/'TYBCOM C'!L$4,"")</f>
        <v/>
      </c>
      <c r="M50" s="27" t="str">
        <f>IF(D50="CSA",'TYBCOM C'!M50/'TYBCOM C'!M$4,"")</f>
        <v/>
      </c>
      <c r="N50" s="26">
        <f ca="1">IF(D50="PHBW",'TYBCOM C'!N50/'TYBCOM C'!N$4,"")</f>
        <v>0.42857142857142855</v>
      </c>
      <c r="O50" s="26" t="str">
        <f>IF(D50="EM",'TYBCOM C'!O50/'TYBCOM C'!O$4,"")</f>
        <v/>
      </c>
    </row>
    <row r="51" spans="1:15" ht="12.75">
      <c r="A51" s="23">
        <v>2645</v>
      </c>
      <c r="B51" s="24" t="s">
        <v>80</v>
      </c>
      <c r="C51" s="24" t="s">
        <v>8</v>
      </c>
      <c r="D51" s="24" t="s">
        <v>35</v>
      </c>
      <c r="E51" s="25">
        <f ca="1">'TYBCOM C'!E51/'TYBCOM C'!E$4</f>
        <v>0.25714285714285712</v>
      </c>
      <c r="F51" s="25">
        <f ca="1">'TYBCOM C'!F51/'TYBCOM C'!F$4</f>
        <v>0.26470588235294118</v>
      </c>
      <c r="G51" s="25">
        <f ca="1">'TYBCOM C'!G51/'TYBCOM C'!G$4</f>
        <v>0.34782608695652173</v>
      </c>
      <c r="H51" s="25">
        <f ca="1">'TYBCOM C'!H51/'TYBCOM C'!H$4</f>
        <v>0.22727272727272727</v>
      </c>
      <c r="I51" s="25">
        <f ca="1">'TYBCOM C'!I51/'TYBCOM C'!I$4</f>
        <v>0.44</v>
      </c>
      <c r="J51" s="26">
        <f ca="1">IF(C51="MR",'TYBCOM C'!J51/'TYBCOM C'!J$4,"")</f>
        <v>0.60869565217391308</v>
      </c>
      <c r="K51" s="27" t="str">
        <f>IF(C51="DIT",'TYBCOM C'!K51/'TYBCOM C'!K$4,"")</f>
        <v/>
      </c>
      <c r="L51" s="27" t="str">
        <f>IF(D51="CSA",'TYBCOM C'!L51/'TYBCOM C'!L$4,"")</f>
        <v/>
      </c>
      <c r="M51" s="27" t="str">
        <f>IF(D51="CSA",'TYBCOM C'!M51/'TYBCOM C'!M$4,"")</f>
        <v/>
      </c>
      <c r="N51" s="26">
        <f ca="1">IF(D51="PHBW",'TYBCOM C'!N51/'TYBCOM C'!N$4,"")</f>
        <v>0.52380952380952384</v>
      </c>
      <c r="O51" s="26" t="str">
        <f>IF(D51="EM",'TYBCOM C'!O51/'TYBCOM C'!O$4,"")</f>
        <v/>
      </c>
    </row>
    <row r="52" spans="1:15" ht="12.75">
      <c r="A52" s="23">
        <v>2646</v>
      </c>
      <c r="B52" s="24" t="s">
        <v>81</v>
      </c>
      <c r="C52" s="24" t="s">
        <v>8</v>
      </c>
      <c r="D52" s="24" t="s">
        <v>35</v>
      </c>
      <c r="E52" s="25">
        <f ca="1">'TYBCOM C'!E52/'TYBCOM C'!E$4</f>
        <v>0.31428571428571428</v>
      </c>
      <c r="F52" s="25">
        <f ca="1">'TYBCOM C'!F52/'TYBCOM C'!F$4</f>
        <v>0.23529411764705882</v>
      </c>
      <c r="G52" s="25">
        <f ca="1">'TYBCOM C'!G52/'TYBCOM C'!G$4</f>
        <v>0.56521739130434778</v>
      </c>
      <c r="H52" s="25">
        <f ca="1">'TYBCOM C'!H52/'TYBCOM C'!H$4</f>
        <v>0.22727272727272727</v>
      </c>
      <c r="I52" s="25">
        <f ca="1">'TYBCOM C'!I52/'TYBCOM C'!I$4</f>
        <v>0.36</v>
      </c>
      <c r="J52" s="26">
        <f ca="1">IF(C52="MR",'TYBCOM C'!J52/'TYBCOM C'!J$4,"")</f>
        <v>0.60869565217391308</v>
      </c>
      <c r="K52" s="27" t="str">
        <f>IF(C52="DIT",'TYBCOM C'!K52/'TYBCOM C'!K$4,"")</f>
        <v/>
      </c>
      <c r="L52" s="27" t="str">
        <f>IF(D52="CSA",'TYBCOM C'!L52/'TYBCOM C'!L$4,"")</f>
        <v/>
      </c>
      <c r="M52" s="27" t="str">
        <f>IF(D52="CSA",'TYBCOM C'!M52/'TYBCOM C'!M$4,"")</f>
        <v/>
      </c>
      <c r="N52" s="26">
        <f ca="1">IF(D52="PHBW",'TYBCOM C'!N52/'TYBCOM C'!N$4,"")</f>
        <v>0.5714285714285714</v>
      </c>
      <c r="O52" s="26" t="str">
        <f>IF(D52="EM",'TYBCOM C'!O52/'TYBCOM C'!O$4,"")</f>
        <v/>
      </c>
    </row>
    <row r="53" spans="1:15" ht="12.75">
      <c r="A53" s="23">
        <v>2647</v>
      </c>
      <c r="B53" s="24" t="s">
        <v>82</v>
      </c>
      <c r="C53" s="24" t="s">
        <v>8</v>
      </c>
      <c r="D53" s="24" t="s">
        <v>10</v>
      </c>
      <c r="E53" s="25">
        <f ca="1">'TYBCOM C'!E53/'TYBCOM C'!E$4</f>
        <v>0.34285714285714286</v>
      </c>
      <c r="F53" s="25">
        <f ca="1">'TYBCOM C'!F53/'TYBCOM C'!F$4</f>
        <v>0.3235294117647059</v>
      </c>
      <c r="G53" s="25">
        <f ca="1">'TYBCOM C'!G53/'TYBCOM C'!G$4</f>
        <v>0.30434782608695654</v>
      </c>
      <c r="H53" s="25">
        <f ca="1">'TYBCOM C'!H53/'TYBCOM C'!H$4</f>
        <v>0.27272727272727271</v>
      </c>
      <c r="I53" s="25">
        <f ca="1">'TYBCOM C'!I53/'TYBCOM C'!I$4</f>
        <v>0.16</v>
      </c>
      <c r="J53" s="26">
        <f ca="1">IF(C53="MR",'TYBCOM C'!J53/'TYBCOM C'!J$4,"")</f>
        <v>8.6956521739130432E-2</v>
      </c>
      <c r="K53" s="27" t="str">
        <f>IF(C53="DIT",'TYBCOM C'!K53/'TYBCOM C'!K$4,"")</f>
        <v/>
      </c>
      <c r="L53" s="27">
        <f ca="1">IF(D53="CSA",'TYBCOM C'!L53/'TYBCOM C'!L$4,"")</f>
        <v>0.47826086956521741</v>
      </c>
      <c r="M53" s="27">
        <f ca="1">IF(D53="CSA",'TYBCOM C'!M53/'TYBCOM C'!M$4,"")</f>
        <v>0</v>
      </c>
      <c r="N53" s="26" t="str">
        <f>IF(D53="PHBW",'TYBCOM C'!N53/'TYBCOM C'!N$4,"")</f>
        <v/>
      </c>
      <c r="O53" s="26" t="str">
        <f>IF(D53="EM",'TYBCOM C'!O53/'TYBCOM C'!O$4,"")</f>
        <v/>
      </c>
    </row>
    <row r="54" spans="1:15" ht="12.75">
      <c r="A54" s="23">
        <v>2648</v>
      </c>
      <c r="B54" s="24" t="s">
        <v>83</v>
      </c>
      <c r="C54" s="24" t="s">
        <v>8</v>
      </c>
      <c r="D54" s="24" t="s">
        <v>46</v>
      </c>
      <c r="E54" s="25">
        <f ca="1">'TYBCOM C'!E54/'TYBCOM C'!E$4</f>
        <v>0.48571428571428571</v>
      </c>
      <c r="F54" s="25">
        <f ca="1">'TYBCOM C'!F54/'TYBCOM C'!F$4</f>
        <v>0.29411764705882354</v>
      </c>
      <c r="G54" s="25">
        <f ca="1">'TYBCOM C'!G54/'TYBCOM C'!G$4</f>
        <v>0.65217391304347827</v>
      </c>
      <c r="H54" s="25">
        <f ca="1">'TYBCOM C'!H54/'TYBCOM C'!H$4</f>
        <v>0.40909090909090912</v>
      </c>
      <c r="I54" s="25">
        <f ca="1">'TYBCOM C'!I54/'TYBCOM C'!I$4</f>
        <v>0.4</v>
      </c>
      <c r="J54" s="26">
        <f ca="1">IF(C54="MR",'TYBCOM C'!J54/'TYBCOM C'!J$4,"")</f>
        <v>0.69565217391304346</v>
      </c>
      <c r="K54" s="27" t="str">
        <f>IF(C54="DIT",'TYBCOM C'!K54/'TYBCOM C'!K$4,"")</f>
        <v/>
      </c>
      <c r="L54" s="27" t="str">
        <f>IF(D54="CSA",'TYBCOM C'!L54/'TYBCOM C'!L$4,"")</f>
        <v/>
      </c>
      <c r="M54" s="27" t="str">
        <f>IF(D54="CSA",'TYBCOM C'!M54/'TYBCOM C'!M$4,"")</f>
        <v/>
      </c>
      <c r="N54" s="26" t="str">
        <f>IF(D54="PHBW",'TYBCOM C'!N54/'TYBCOM C'!N$4,"")</f>
        <v/>
      </c>
      <c r="O54" s="26">
        <f ca="1">IF(D54="EM",'TYBCOM C'!O54/'TYBCOM C'!O$4,"")</f>
        <v>0.75</v>
      </c>
    </row>
    <row r="55" spans="1:15" ht="12.75">
      <c r="A55" s="23">
        <v>2649</v>
      </c>
      <c r="B55" s="24" t="s">
        <v>84</v>
      </c>
      <c r="C55" s="24" t="s">
        <v>8</v>
      </c>
      <c r="D55" s="24" t="s">
        <v>35</v>
      </c>
      <c r="E55" s="25">
        <f ca="1">'TYBCOM C'!E55/'TYBCOM C'!E$4</f>
        <v>0.65714285714285714</v>
      </c>
      <c r="F55" s="25">
        <f ca="1">'TYBCOM C'!F55/'TYBCOM C'!F$4</f>
        <v>0.52941176470588236</v>
      </c>
      <c r="G55" s="25">
        <f ca="1">'TYBCOM C'!G55/'TYBCOM C'!G$4</f>
        <v>0.69565217391304346</v>
      </c>
      <c r="H55" s="25">
        <f ca="1">'TYBCOM C'!H55/'TYBCOM C'!H$4</f>
        <v>0.22727272727272727</v>
      </c>
      <c r="I55" s="25">
        <f ca="1">'TYBCOM C'!I55/'TYBCOM C'!I$4</f>
        <v>0.76</v>
      </c>
      <c r="J55" s="26">
        <f ca="1">IF(C55="MR",'TYBCOM C'!J55/'TYBCOM C'!J$4,"")</f>
        <v>0.47826086956521741</v>
      </c>
      <c r="K55" s="27" t="str">
        <f>IF(C55="DIT",'TYBCOM C'!K55/'TYBCOM C'!K$4,"")</f>
        <v/>
      </c>
      <c r="L55" s="27" t="str">
        <f>IF(D55="CSA",'TYBCOM C'!L55/'TYBCOM C'!L$4,"")</f>
        <v/>
      </c>
      <c r="M55" s="27" t="str">
        <f>IF(D55="CSA",'TYBCOM C'!M55/'TYBCOM C'!M$4,"")</f>
        <v/>
      </c>
      <c r="N55" s="26">
        <f ca="1">IF(D55="PHBW",'TYBCOM C'!N55/'TYBCOM C'!N$4,"")</f>
        <v>0.66666666666666663</v>
      </c>
      <c r="O55" s="26" t="str">
        <f>IF(D55="EM",'TYBCOM C'!O55/'TYBCOM C'!O$4,"")</f>
        <v/>
      </c>
    </row>
    <row r="56" spans="1:15" ht="12.75">
      <c r="A56" s="23">
        <v>2650</v>
      </c>
      <c r="B56" s="24" t="s">
        <v>85</v>
      </c>
      <c r="C56" s="24" t="s">
        <v>8</v>
      </c>
      <c r="D56" s="24" t="s">
        <v>46</v>
      </c>
      <c r="E56" s="25">
        <f ca="1">'TYBCOM C'!E56/'TYBCOM C'!E$4</f>
        <v>0.82857142857142863</v>
      </c>
      <c r="F56" s="25">
        <f ca="1">'TYBCOM C'!F56/'TYBCOM C'!F$4</f>
        <v>0.67647058823529416</v>
      </c>
      <c r="G56" s="25">
        <f ca="1">'TYBCOM C'!G56/'TYBCOM C'!G$4</f>
        <v>0.82608695652173914</v>
      </c>
      <c r="H56" s="25">
        <f ca="1">'TYBCOM C'!H56/'TYBCOM C'!H$4</f>
        <v>0.31818181818181818</v>
      </c>
      <c r="I56" s="25">
        <f ca="1">'TYBCOM C'!I56/'TYBCOM C'!I$4</f>
        <v>0.72</v>
      </c>
      <c r="J56" s="26">
        <f ca="1">IF(C56="MR",'TYBCOM C'!J56/'TYBCOM C'!J$4,"")</f>
        <v>0.65217391304347827</v>
      </c>
      <c r="K56" s="27" t="str">
        <f>IF(C56="DIT",'TYBCOM C'!K56/'TYBCOM C'!K$4,"")</f>
        <v/>
      </c>
      <c r="L56" s="27" t="str">
        <f>IF(D56="CSA",'TYBCOM C'!L56/'TYBCOM C'!L$4,"")</f>
        <v/>
      </c>
      <c r="M56" s="27" t="str">
        <f>IF(D56="CSA",'TYBCOM C'!M56/'TYBCOM C'!M$4,"")</f>
        <v/>
      </c>
      <c r="N56" s="26" t="str">
        <f>IF(D56="PHBW",'TYBCOM C'!N56/'TYBCOM C'!N$4,"")</f>
        <v/>
      </c>
      <c r="O56" s="26">
        <f ca="1">IF(D56="EM",'TYBCOM C'!O56/'TYBCOM C'!O$4,"")</f>
        <v>0.5625</v>
      </c>
    </row>
    <row r="57" spans="1:15" ht="12.75">
      <c r="A57" s="23">
        <v>2651</v>
      </c>
      <c r="B57" s="24" t="s">
        <v>86</v>
      </c>
      <c r="C57" s="24" t="s">
        <v>8</v>
      </c>
      <c r="D57" s="24" t="s">
        <v>35</v>
      </c>
      <c r="E57" s="25">
        <f ca="1">'TYBCOM C'!E57/'TYBCOM C'!E$4</f>
        <v>0.7142857142857143</v>
      </c>
      <c r="F57" s="25">
        <f ca="1">'TYBCOM C'!F57/'TYBCOM C'!F$4</f>
        <v>0.70588235294117652</v>
      </c>
      <c r="G57" s="25">
        <f ca="1">'TYBCOM C'!G57/'TYBCOM C'!G$4</f>
        <v>0.82608695652173914</v>
      </c>
      <c r="H57" s="25">
        <f ca="1">'TYBCOM C'!H57/'TYBCOM C'!H$4</f>
        <v>0.5</v>
      </c>
      <c r="I57" s="25">
        <f ca="1">'TYBCOM C'!I57/'TYBCOM C'!I$4</f>
        <v>0.72</v>
      </c>
      <c r="J57" s="26">
        <f ca="1">IF(C57="MR",'TYBCOM C'!J57/'TYBCOM C'!J$4,"")</f>
        <v>0.60869565217391308</v>
      </c>
      <c r="K57" s="27" t="str">
        <f>IF(C57="DIT",'TYBCOM C'!K57/'TYBCOM C'!K$4,"")</f>
        <v/>
      </c>
      <c r="L57" s="27" t="str">
        <f>IF(D57="CSA",'TYBCOM C'!L57/'TYBCOM C'!L$4,"")</f>
        <v/>
      </c>
      <c r="M57" s="27" t="str">
        <f>IF(D57="CSA",'TYBCOM C'!M57/'TYBCOM C'!M$4,"")</f>
        <v/>
      </c>
      <c r="N57" s="26">
        <f ca="1">IF(D57="PHBW",'TYBCOM C'!N57/'TYBCOM C'!N$4,"")</f>
        <v>0.80952380952380953</v>
      </c>
      <c r="O57" s="26" t="str">
        <f>IF(D57="EM",'TYBCOM C'!O57/'TYBCOM C'!O$4,"")</f>
        <v/>
      </c>
    </row>
    <row r="58" spans="1:15" ht="12.75">
      <c r="A58" s="23">
        <v>2652</v>
      </c>
      <c r="B58" s="24" t="s">
        <v>87</v>
      </c>
      <c r="C58" s="24" t="s">
        <v>8</v>
      </c>
      <c r="D58" s="24" t="s">
        <v>10</v>
      </c>
      <c r="E58" s="25">
        <f ca="1">'TYBCOM C'!E58/'TYBCOM C'!E$4</f>
        <v>0.77142857142857146</v>
      </c>
      <c r="F58" s="25">
        <f ca="1">'TYBCOM C'!F58/'TYBCOM C'!F$4</f>
        <v>0.58823529411764708</v>
      </c>
      <c r="G58" s="25">
        <f ca="1">'TYBCOM C'!G58/'TYBCOM C'!G$4</f>
        <v>0.78260869565217395</v>
      </c>
      <c r="H58" s="25">
        <f ca="1">'TYBCOM C'!H58/'TYBCOM C'!H$4</f>
        <v>0.59090909090909094</v>
      </c>
      <c r="I58" s="25">
        <f ca="1">'TYBCOM C'!I58/'TYBCOM C'!I$4</f>
        <v>0.56000000000000005</v>
      </c>
      <c r="J58" s="26">
        <f ca="1">IF(C58="MR",'TYBCOM C'!J58/'TYBCOM C'!J$4,"")</f>
        <v>0.65217391304347827</v>
      </c>
      <c r="K58" s="27" t="str">
        <f>IF(C58="DIT",'TYBCOM C'!K58/'TYBCOM C'!K$4,"")</f>
        <v/>
      </c>
      <c r="L58" s="27">
        <f ca="1">IF(D58="CSA",'TYBCOM C'!L58/'TYBCOM C'!L$4,"")</f>
        <v>0.73913043478260865</v>
      </c>
      <c r="M58" s="27">
        <f ca="1">IF(D58="CSA",'TYBCOM C'!M58/'TYBCOM C'!M$4,"")</f>
        <v>0.25</v>
      </c>
      <c r="N58" s="26" t="str">
        <f>IF(D58="PHBW",'TYBCOM C'!N58/'TYBCOM C'!N$4,"")</f>
        <v/>
      </c>
      <c r="O58" s="26" t="str">
        <f>IF(D58="EM",'TYBCOM C'!O58/'TYBCOM C'!O$4,"")</f>
        <v/>
      </c>
    </row>
    <row r="59" spans="1:15" ht="12.75">
      <c r="A59" s="23">
        <v>2653</v>
      </c>
      <c r="B59" s="24" t="s">
        <v>88</v>
      </c>
      <c r="C59" s="24" t="s">
        <v>9</v>
      </c>
      <c r="D59" s="24" t="s">
        <v>10</v>
      </c>
      <c r="E59" s="25">
        <f ca="1">'TYBCOM C'!E59/'TYBCOM C'!E$4</f>
        <v>0.37142857142857144</v>
      </c>
      <c r="F59" s="25">
        <f ca="1">'TYBCOM C'!F59/'TYBCOM C'!F$4</f>
        <v>0.29411764705882354</v>
      </c>
      <c r="G59" s="25">
        <f ca="1">'TYBCOM C'!G59/'TYBCOM C'!G$4</f>
        <v>0.21739130434782608</v>
      </c>
      <c r="H59" s="25">
        <f ca="1">'TYBCOM C'!H59/'TYBCOM C'!H$4</f>
        <v>4.5454545454545456E-2</v>
      </c>
      <c r="I59" s="25">
        <f ca="1">'TYBCOM C'!I59/'TYBCOM C'!I$4</f>
        <v>0.28000000000000003</v>
      </c>
      <c r="J59" s="26" t="str">
        <f>IF(C59="MR",'TYBCOM C'!J59/'TYBCOM C'!J$4,"")</f>
        <v/>
      </c>
      <c r="K59" s="27">
        <f ca="1">IF(C59="DIT",'TYBCOM C'!K59/'TYBCOM C'!K$4,"")</f>
        <v>0.35294117647058826</v>
      </c>
      <c r="L59" s="27">
        <f ca="1">IF(D59="CSA",'TYBCOM C'!L59/'TYBCOM C'!L$4,"")</f>
        <v>0.34782608695652173</v>
      </c>
      <c r="M59" s="27">
        <f ca="1">IF(D59="CSA",'TYBCOM C'!M59/'TYBCOM C'!M$4,"")</f>
        <v>0.375</v>
      </c>
      <c r="N59" s="26" t="str">
        <f>IF(D59="PHBW",'TYBCOM C'!N59/'TYBCOM C'!N$4,"")</f>
        <v/>
      </c>
      <c r="O59" s="26" t="str">
        <f>IF(D59="EM",'TYBCOM C'!O59/'TYBCOM C'!O$4,"")</f>
        <v/>
      </c>
    </row>
    <row r="60" spans="1:15" ht="12.75">
      <c r="A60" s="23">
        <v>2654</v>
      </c>
      <c r="B60" s="24" t="s">
        <v>89</v>
      </c>
      <c r="C60" s="24" t="s">
        <v>8</v>
      </c>
      <c r="D60" s="24" t="s">
        <v>35</v>
      </c>
      <c r="E60" s="25">
        <f ca="1">'TYBCOM C'!E60/'TYBCOM C'!E$4</f>
        <v>0.14285714285714285</v>
      </c>
      <c r="F60" s="25">
        <f ca="1">'TYBCOM C'!F60/'TYBCOM C'!F$4</f>
        <v>2.9411764705882353E-2</v>
      </c>
      <c r="G60" s="25">
        <f ca="1">'TYBCOM C'!G60/'TYBCOM C'!G$4</f>
        <v>8.6956521739130432E-2</v>
      </c>
      <c r="H60" s="25">
        <f ca="1">'TYBCOM C'!H60/'TYBCOM C'!H$4</f>
        <v>4.5454545454545456E-2</v>
      </c>
      <c r="I60" s="25">
        <f ca="1">'TYBCOM C'!I60/'TYBCOM C'!I$4</f>
        <v>0.16</v>
      </c>
      <c r="J60" s="26">
        <f ca="1">IF(C60="MR",'TYBCOM C'!J60/'TYBCOM C'!J$4,"")</f>
        <v>0.2608695652173913</v>
      </c>
      <c r="K60" s="27" t="str">
        <f>IF(C60="DIT",'TYBCOM C'!K60/'TYBCOM C'!K$4,"")</f>
        <v/>
      </c>
      <c r="L60" s="27" t="str">
        <f>IF(D60="CSA",'TYBCOM C'!L60/'TYBCOM C'!L$4,"")</f>
        <v/>
      </c>
      <c r="M60" s="27" t="str">
        <f>IF(D60="CSA",'TYBCOM C'!M60/'TYBCOM C'!M$4,"")</f>
        <v/>
      </c>
      <c r="N60" s="26">
        <f ca="1">IF(D60="PHBW",'TYBCOM C'!N60/'TYBCOM C'!N$4,"")</f>
        <v>0.14285714285714285</v>
      </c>
      <c r="O60" s="26" t="str">
        <f>IF(D60="EM",'TYBCOM C'!O60/'TYBCOM C'!O$4,"")</f>
        <v/>
      </c>
    </row>
    <row r="61" spans="1:15" ht="12.75">
      <c r="A61" s="23">
        <v>2655</v>
      </c>
      <c r="B61" s="24" t="s">
        <v>90</v>
      </c>
      <c r="C61" s="24" t="s">
        <v>8</v>
      </c>
      <c r="D61" s="24" t="s">
        <v>10</v>
      </c>
      <c r="E61" s="25">
        <f ca="1">'TYBCOM C'!E61/'TYBCOM C'!E$4</f>
        <v>0.74285714285714288</v>
      </c>
      <c r="F61" s="25">
        <f ca="1">'TYBCOM C'!F61/'TYBCOM C'!F$4</f>
        <v>0.76470588235294112</v>
      </c>
      <c r="G61" s="25">
        <f ca="1">'TYBCOM C'!G61/'TYBCOM C'!G$4</f>
        <v>0.95652173913043481</v>
      </c>
      <c r="H61" s="25">
        <f ca="1">'TYBCOM C'!H61/'TYBCOM C'!H$4</f>
        <v>0.54545454545454541</v>
      </c>
      <c r="I61" s="25">
        <f ca="1">'TYBCOM C'!I61/'TYBCOM C'!I$4</f>
        <v>0.76</v>
      </c>
      <c r="J61" s="26">
        <f ca="1">IF(C61="MR",'TYBCOM C'!J61/'TYBCOM C'!J$4,"")</f>
        <v>0.69565217391304346</v>
      </c>
      <c r="K61" s="27" t="str">
        <f>IF(C61="DIT",'TYBCOM C'!K61/'TYBCOM C'!K$4,"")</f>
        <v/>
      </c>
      <c r="L61" s="27">
        <f ca="1">IF(D61="CSA",'TYBCOM C'!L61/'TYBCOM C'!L$4,"")</f>
        <v>0.47826086956521741</v>
      </c>
      <c r="M61" s="27">
        <f ca="1">IF(D61="CSA",'TYBCOM C'!M61/'TYBCOM C'!M$4,"")</f>
        <v>0.25</v>
      </c>
      <c r="N61" s="26" t="str">
        <f>IF(D61="PHBW",'TYBCOM C'!N61/'TYBCOM C'!N$4,"")</f>
        <v/>
      </c>
      <c r="O61" s="26" t="str">
        <f>IF(D61="EM",'TYBCOM C'!O61/'TYBCOM C'!O$4,"")</f>
        <v/>
      </c>
    </row>
    <row r="62" spans="1:15" ht="12.75">
      <c r="A62" s="23">
        <v>2656</v>
      </c>
      <c r="B62" s="24" t="s">
        <v>91</v>
      </c>
      <c r="C62" s="24" t="s">
        <v>9</v>
      </c>
      <c r="D62" s="24" t="s">
        <v>46</v>
      </c>
      <c r="E62" s="25">
        <f ca="1">'TYBCOM C'!E62/'TYBCOM C'!E$4</f>
        <v>0.48571428571428571</v>
      </c>
      <c r="F62" s="25">
        <f ca="1">'TYBCOM C'!F62/'TYBCOM C'!F$4</f>
        <v>0.73529411764705888</v>
      </c>
      <c r="G62" s="25">
        <f ca="1">'TYBCOM C'!G62/'TYBCOM C'!G$4</f>
        <v>0.47826086956521741</v>
      </c>
      <c r="H62" s="25">
        <f ca="1">'TYBCOM C'!H62/'TYBCOM C'!H$4</f>
        <v>0.45454545454545453</v>
      </c>
      <c r="I62" s="25">
        <f ca="1">'TYBCOM C'!I62/'TYBCOM C'!I$4</f>
        <v>0.36</v>
      </c>
      <c r="J62" s="26" t="str">
        <f>IF(C62="MR",'TYBCOM C'!J62/'TYBCOM C'!J$4,"")</f>
        <v/>
      </c>
      <c r="K62" s="27">
        <f ca="1">IF(C62="DIT",'TYBCOM C'!K62/'TYBCOM C'!K$4,"")</f>
        <v>0.52941176470588236</v>
      </c>
      <c r="L62" s="27" t="str">
        <f>IF(D62="CSA",'TYBCOM C'!L62/'TYBCOM C'!L$4,"")</f>
        <v/>
      </c>
      <c r="M62" s="27" t="str">
        <f>IF(D62="CSA",'TYBCOM C'!M62/'TYBCOM C'!M$4,"")</f>
        <v/>
      </c>
      <c r="N62" s="26" t="str">
        <f>IF(D62="PHBW",'TYBCOM C'!N62/'TYBCOM C'!N$4,"")</f>
        <v/>
      </c>
      <c r="O62" s="26">
        <f ca="1">IF(D62="EM",'TYBCOM C'!O62/'TYBCOM C'!O$4,"")</f>
        <v>0.4375</v>
      </c>
    </row>
    <row r="63" spans="1:15" ht="12.75">
      <c r="A63" s="23">
        <v>2657</v>
      </c>
      <c r="B63" s="24" t="s">
        <v>92</v>
      </c>
      <c r="C63" s="24" t="s">
        <v>9</v>
      </c>
      <c r="D63" s="24" t="s">
        <v>10</v>
      </c>
      <c r="E63" s="25">
        <f ca="1">'TYBCOM C'!E63/'TYBCOM C'!E$4</f>
        <v>0.22857142857142856</v>
      </c>
      <c r="F63" s="25">
        <f ca="1">'TYBCOM C'!F63/'TYBCOM C'!F$4</f>
        <v>0.14705882352941177</v>
      </c>
      <c r="G63" s="25">
        <f ca="1">'TYBCOM C'!G63/'TYBCOM C'!G$4</f>
        <v>0.30434782608695654</v>
      </c>
      <c r="H63" s="25">
        <f ca="1">'TYBCOM C'!H63/'TYBCOM C'!H$4</f>
        <v>4.5454545454545456E-2</v>
      </c>
      <c r="I63" s="25">
        <f ca="1">'TYBCOM C'!I63/'TYBCOM C'!I$4</f>
        <v>0.16</v>
      </c>
      <c r="J63" s="26" t="str">
        <f>IF(C63="MR",'TYBCOM C'!J63/'TYBCOM C'!J$4,"")</f>
        <v/>
      </c>
      <c r="K63" s="27">
        <f ca="1">IF(C63="DIT",'TYBCOM C'!K63/'TYBCOM C'!K$4,"")</f>
        <v>0.41176470588235292</v>
      </c>
      <c r="L63" s="27">
        <f ca="1">IF(D63="CSA",'TYBCOM C'!L63/'TYBCOM C'!L$4,"")</f>
        <v>0.2608695652173913</v>
      </c>
      <c r="M63" s="27">
        <f ca="1">IF(D63="CSA",'TYBCOM C'!M63/'TYBCOM C'!M$4,"")</f>
        <v>0.375</v>
      </c>
      <c r="N63" s="26" t="str">
        <f>IF(D63="PHBW",'TYBCOM C'!N63/'TYBCOM C'!N$4,"")</f>
        <v/>
      </c>
      <c r="O63" s="26" t="str">
        <f>IF(D63="EM",'TYBCOM C'!O63/'TYBCOM C'!O$4,"")</f>
        <v/>
      </c>
    </row>
    <row r="64" spans="1:15" ht="12.75">
      <c r="A64" s="23">
        <v>2658</v>
      </c>
      <c r="B64" s="24" t="s">
        <v>93</v>
      </c>
      <c r="C64" s="24" t="s">
        <v>9</v>
      </c>
      <c r="D64" s="24" t="s">
        <v>10</v>
      </c>
      <c r="E64" s="25">
        <f ca="1">'TYBCOM C'!E64/'TYBCOM C'!E$4</f>
        <v>0.22857142857142856</v>
      </c>
      <c r="F64" s="25">
        <f ca="1">'TYBCOM C'!F64/'TYBCOM C'!F$4</f>
        <v>8.8235294117647065E-2</v>
      </c>
      <c r="G64" s="25">
        <f ca="1">'TYBCOM C'!G64/'TYBCOM C'!G$4</f>
        <v>0.2608695652173913</v>
      </c>
      <c r="H64" s="25">
        <f ca="1">'TYBCOM C'!H64/'TYBCOM C'!H$4</f>
        <v>0</v>
      </c>
      <c r="I64" s="25">
        <f ca="1">'TYBCOM C'!I64/'TYBCOM C'!I$4</f>
        <v>0.2</v>
      </c>
      <c r="J64" s="26" t="str">
        <f>IF(C64="MR",'TYBCOM C'!J64/'TYBCOM C'!J$4,"")</f>
        <v/>
      </c>
      <c r="K64" s="27">
        <f ca="1">IF(C64="DIT",'TYBCOM C'!K64/'TYBCOM C'!K$4,"")</f>
        <v>0.23529411764705882</v>
      </c>
      <c r="L64" s="27">
        <f ca="1">IF(D64="CSA",'TYBCOM C'!L64/'TYBCOM C'!L$4,"")</f>
        <v>0.17391304347826086</v>
      </c>
      <c r="M64" s="27">
        <f ca="1">IF(D64="CSA",'TYBCOM C'!M64/'TYBCOM C'!M$4,"")</f>
        <v>0</v>
      </c>
      <c r="N64" s="26" t="str">
        <f>IF(D64="PHBW",'TYBCOM C'!N64/'TYBCOM C'!N$4,"")</f>
        <v/>
      </c>
      <c r="O64" s="26" t="str">
        <f>IF(D64="EM",'TYBCOM C'!O64/'TYBCOM C'!O$4,"")</f>
        <v/>
      </c>
    </row>
    <row r="65" spans="1:15" ht="12.75">
      <c r="A65" s="23">
        <v>2659</v>
      </c>
      <c r="B65" s="24" t="s">
        <v>94</v>
      </c>
      <c r="C65" s="24" t="s">
        <v>9</v>
      </c>
      <c r="D65" s="24" t="s">
        <v>10</v>
      </c>
      <c r="E65" s="25">
        <f ca="1">'TYBCOM C'!E65/'TYBCOM C'!E$4</f>
        <v>0.25714285714285712</v>
      </c>
      <c r="F65" s="25">
        <f ca="1">'TYBCOM C'!F65/'TYBCOM C'!F$4</f>
        <v>0.41176470588235292</v>
      </c>
      <c r="G65" s="25">
        <f ca="1">'TYBCOM C'!G65/'TYBCOM C'!G$4</f>
        <v>0.2608695652173913</v>
      </c>
      <c r="H65" s="25">
        <f ca="1">'TYBCOM C'!H65/'TYBCOM C'!H$4</f>
        <v>0.18181818181818182</v>
      </c>
      <c r="I65" s="25">
        <f ca="1">'TYBCOM C'!I65/'TYBCOM C'!I$4</f>
        <v>0.04</v>
      </c>
      <c r="J65" s="26" t="str">
        <f>IF(C65="MR",'TYBCOM C'!J65/'TYBCOM C'!J$4,"")</f>
        <v/>
      </c>
      <c r="K65" s="27">
        <f ca="1">IF(C65="DIT",'TYBCOM C'!K65/'TYBCOM C'!K$4,"")</f>
        <v>0.11764705882352941</v>
      </c>
      <c r="L65" s="27">
        <f ca="1">IF(D65="CSA",'TYBCOM C'!L65/'TYBCOM C'!L$4,"")</f>
        <v>0.13043478260869565</v>
      </c>
      <c r="M65" s="27">
        <f ca="1">IF(D65="CSA",'TYBCOM C'!M65/'TYBCOM C'!M$4,"")</f>
        <v>0.25</v>
      </c>
      <c r="N65" s="26" t="str">
        <f>IF(D65="PHBW",'TYBCOM C'!N65/'TYBCOM C'!N$4,"")</f>
        <v/>
      </c>
      <c r="O65" s="26" t="str">
        <f>IF(D65="EM",'TYBCOM C'!O65/'TYBCOM C'!O$4,"")</f>
        <v/>
      </c>
    </row>
    <row r="66" spans="1:15" ht="12.75">
      <c r="A66" s="23">
        <v>2660</v>
      </c>
      <c r="B66" s="24" t="s">
        <v>95</v>
      </c>
      <c r="C66" s="24" t="s">
        <v>8</v>
      </c>
      <c r="D66" s="24" t="s">
        <v>10</v>
      </c>
      <c r="E66" s="25">
        <f ca="1">'TYBCOM C'!E66/'TYBCOM C'!E$4</f>
        <v>0.42857142857142855</v>
      </c>
      <c r="F66" s="25">
        <f ca="1">'TYBCOM C'!F66/'TYBCOM C'!F$4</f>
        <v>0.41176470588235292</v>
      </c>
      <c r="G66" s="25">
        <f ca="1">'TYBCOM C'!G66/'TYBCOM C'!G$4</f>
        <v>0.47826086956521741</v>
      </c>
      <c r="H66" s="25">
        <f ca="1">'TYBCOM C'!H66/'TYBCOM C'!H$4</f>
        <v>0.13636363636363635</v>
      </c>
      <c r="I66" s="25">
        <f ca="1">'TYBCOM C'!I66/'TYBCOM C'!I$4</f>
        <v>0.52</v>
      </c>
      <c r="J66" s="26">
        <f ca="1">IF(C66="MR",'TYBCOM C'!J66/'TYBCOM C'!J$4,"")</f>
        <v>0.43478260869565216</v>
      </c>
      <c r="K66" s="27" t="str">
        <f>IF(C66="DIT",'TYBCOM C'!K66/'TYBCOM C'!K$4,"")</f>
        <v/>
      </c>
      <c r="L66" s="27">
        <f ca="1">IF(D66="CSA",'TYBCOM C'!L66/'TYBCOM C'!L$4,"")</f>
        <v>0.39130434782608697</v>
      </c>
      <c r="M66" s="27">
        <f ca="1">IF(D66="CSA",'TYBCOM C'!M66/'TYBCOM C'!M$4,"")</f>
        <v>0.125</v>
      </c>
      <c r="N66" s="26" t="str">
        <f>IF(D66="PHBW",'TYBCOM C'!N66/'TYBCOM C'!N$4,"")</f>
        <v/>
      </c>
      <c r="O66" s="26" t="str">
        <f>IF(D66="EM",'TYBCOM C'!O66/'TYBCOM C'!O$4,"")</f>
        <v/>
      </c>
    </row>
    <row r="67" spans="1:15" ht="12.75">
      <c r="A67" s="23">
        <v>2661</v>
      </c>
      <c r="B67" s="24" t="s">
        <v>96</v>
      </c>
      <c r="C67" s="24" t="s">
        <v>8</v>
      </c>
      <c r="D67" s="24" t="s">
        <v>35</v>
      </c>
      <c r="E67" s="25">
        <f ca="1">'TYBCOM C'!E67/'TYBCOM C'!E$4</f>
        <v>0.88571428571428568</v>
      </c>
      <c r="F67" s="25">
        <f ca="1">'TYBCOM C'!F67/'TYBCOM C'!F$4</f>
        <v>0.88235294117647056</v>
      </c>
      <c r="G67" s="25">
        <f ca="1">'TYBCOM C'!G67/'TYBCOM C'!G$4</f>
        <v>0.82608695652173914</v>
      </c>
      <c r="H67" s="25">
        <f ca="1">'TYBCOM C'!H67/'TYBCOM C'!H$4</f>
        <v>0.59090909090909094</v>
      </c>
      <c r="I67" s="25">
        <f ca="1">'TYBCOM C'!I67/'TYBCOM C'!I$4</f>
        <v>0.84</v>
      </c>
      <c r="J67" s="26">
        <f ca="1">IF(C67="MR",'TYBCOM C'!J67/'TYBCOM C'!J$4,"")</f>
        <v>0.86956521739130432</v>
      </c>
      <c r="K67" s="27" t="str">
        <f>IF(C67="DIT",'TYBCOM C'!K67/'TYBCOM C'!K$4,"")</f>
        <v/>
      </c>
      <c r="L67" s="27" t="str">
        <f>IF(D67="CSA",'TYBCOM C'!L67/'TYBCOM C'!L$4,"")</f>
        <v/>
      </c>
      <c r="M67" s="27" t="str">
        <f>IF(D67="CSA",'TYBCOM C'!M67/'TYBCOM C'!M$4,"")</f>
        <v/>
      </c>
      <c r="N67" s="26">
        <f ca="1">IF(D67="PHBW",'TYBCOM C'!N67/'TYBCOM C'!N$4,"")</f>
        <v>0.76190476190476186</v>
      </c>
      <c r="O67" s="26" t="str">
        <f>IF(D67="EM",'TYBCOM C'!O67/'TYBCOM C'!O$4,"")</f>
        <v/>
      </c>
    </row>
    <row r="68" spans="1:15" ht="12.75">
      <c r="A68" s="23">
        <v>2662</v>
      </c>
      <c r="B68" s="24" t="s">
        <v>97</v>
      </c>
      <c r="C68" s="24" t="s">
        <v>8</v>
      </c>
      <c r="D68" s="24" t="s">
        <v>46</v>
      </c>
      <c r="E68" s="25">
        <f ca="1">'TYBCOM C'!E68/'TYBCOM C'!E$4</f>
        <v>0.45714285714285713</v>
      </c>
      <c r="F68" s="25">
        <f ca="1">'TYBCOM C'!F68/'TYBCOM C'!F$4</f>
        <v>0.26470588235294118</v>
      </c>
      <c r="G68" s="25">
        <f ca="1">'TYBCOM C'!G68/'TYBCOM C'!G$4</f>
        <v>0.47826086956521741</v>
      </c>
      <c r="H68" s="25">
        <f ca="1">'TYBCOM C'!H68/'TYBCOM C'!H$4</f>
        <v>0.13636363636363635</v>
      </c>
      <c r="I68" s="25">
        <f ca="1">'TYBCOM C'!I68/'TYBCOM C'!I$4</f>
        <v>0.48</v>
      </c>
      <c r="J68" s="26">
        <f ca="1">IF(C68="MR",'TYBCOM C'!J68/'TYBCOM C'!J$4,"")</f>
        <v>0.52173913043478259</v>
      </c>
      <c r="K68" s="27" t="str">
        <f>IF(C68="DIT",'TYBCOM C'!K68/'TYBCOM C'!K$4,"")</f>
        <v/>
      </c>
      <c r="L68" s="27" t="str">
        <f>IF(D68="CSA",'TYBCOM C'!L68/'TYBCOM C'!L$4,"")</f>
        <v/>
      </c>
      <c r="M68" s="27" t="str">
        <f>IF(D68="CSA",'TYBCOM C'!M68/'TYBCOM C'!M$4,"")</f>
        <v/>
      </c>
      <c r="N68" s="26" t="str">
        <f>IF(D68="PHBW",'TYBCOM C'!N68/'TYBCOM C'!N$4,"")</f>
        <v/>
      </c>
      <c r="O68" s="26">
        <f ca="1">IF(D68="EM",'TYBCOM C'!O68/'TYBCOM C'!O$4,"")</f>
        <v>0.4375</v>
      </c>
    </row>
    <row r="69" spans="1:15" ht="12.75">
      <c r="A69" s="23">
        <v>2663</v>
      </c>
      <c r="B69" s="24" t="s">
        <v>98</v>
      </c>
      <c r="C69" s="24" t="s">
        <v>8</v>
      </c>
      <c r="D69" s="24" t="s">
        <v>10</v>
      </c>
      <c r="E69" s="25">
        <f ca="1">'TYBCOM C'!E69/'TYBCOM C'!E$4</f>
        <v>0.7142857142857143</v>
      </c>
      <c r="F69" s="25">
        <f ca="1">'TYBCOM C'!F69/'TYBCOM C'!F$4</f>
        <v>0.97058823529411764</v>
      </c>
      <c r="G69" s="25">
        <f ca="1">'TYBCOM C'!G69/'TYBCOM C'!G$4</f>
        <v>0.73913043478260865</v>
      </c>
      <c r="H69" s="25">
        <f ca="1">'TYBCOM C'!H69/'TYBCOM C'!H$4</f>
        <v>0.63636363636363635</v>
      </c>
      <c r="I69" s="25">
        <f ca="1">'TYBCOM C'!I69/'TYBCOM C'!I$4</f>
        <v>0.72</v>
      </c>
      <c r="J69" s="26">
        <f ca="1">IF(C69="MR",'TYBCOM C'!J69/'TYBCOM C'!J$4,"")</f>
        <v>0.82608695652173914</v>
      </c>
      <c r="K69" s="27" t="str">
        <f>IF(C69="DIT",'TYBCOM C'!K69/'TYBCOM C'!K$4,"")</f>
        <v/>
      </c>
      <c r="L69" s="27">
        <f ca="1">IF(D69="CSA",'TYBCOM C'!L69/'TYBCOM C'!L$4,"")</f>
        <v>1</v>
      </c>
      <c r="M69" s="27">
        <f ca="1">IF(D69="CSA",'TYBCOM C'!M69/'TYBCOM C'!M$4,"")</f>
        <v>0.75</v>
      </c>
      <c r="N69" s="26" t="str">
        <f>IF(D69="PHBW",'TYBCOM C'!N69/'TYBCOM C'!N$4,"")</f>
        <v/>
      </c>
      <c r="O69" s="26" t="str">
        <f>IF(D69="EM",'TYBCOM C'!O69/'TYBCOM C'!O$4,"")</f>
        <v/>
      </c>
    </row>
    <row r="70" spans="1:15" ht="12.75">
      <c r="A70" s="23">
        <v>2664</v>
      </c>
      <c r="B70" s="24" t="s">
        <v>99</v>
      </c>
      <c r="C70" s="24" t="s">
        <v>8</v>
      </c>
      <c r="D70" s="24" t="s">
        <v>35</v>
      </c>
      <c r="E70" s="25">
        <f ca="1">'TYBCOM C'!E70/'TYBCOM C'!E$4</f>
        <v>0.97142857142857142</v>
      </c>
      <c r="F70" s="25">
        <f ca="1">'TYBCOM C'!F70/'TYBCOM C'!F$4</f>
        <v>0.91176470588235292</v>
      </c>
      <c r="G70" s="25">
        <f ca="1">'TYBCOM C'!G70/'TYBCOM C'!G$4</f>
        <v>0.91304347826086951</v>
      </c>
      <c r="H70" s="25">
        <f ca="1">'TYBCOM C'!H70/'TYBCOM C'!H$4</f>
        <v>0.54545454545454541</v>
      </c>
      <c r="I70" s="25">
        <f ca="1">'TYBCOM C'!I70/'TYBCOM C'!I$4</f>
        <v>0.76</v>
      </c>
      <c r="J70" s="26">
        <f ca="1">IF(C70="MR",'TYBCOM C'!J70/'TYBCOM C'!J$4,"")</f>
        <v>0.65217391304347827</v>
      </c>
      <c r="K70" s="27" t="str">
        <f>IF(C70="DIT",'TYBCOM C'!K70/'TYBCOM C'!K$4,"")</f>
        <v/>
      </c>
      <c r="L70" s="27" t="str">
        <f>IF(D70="CSA",'TYBCOM C'!L70/'TYBCOM C'!L$4,"")</f>
        <v/>
      </c>
      <c r="M70" s="27" t="str">
        <f>IF(D70="CSA",'TYBCOM C'!M70/'TYBCOM C'!M$4,"")</f>
        <v/>
      </c>
      <c r="N70" s="26">
        <f ca="1">IF(D70="PHBW",'TYBCOM C'!N70/'TYBCOM C'!N$4,"")</f>
        <v>0.76190476190476186</v>
      </c>
      <c r="O70" s="26" t="str">
        <f>IF(D70="EM",'TYBCOM C'!O70/'TYBCOM C'!O$4,"")</f>
        <v/>
      </c>
    </row>
    <row r="71" spans="1:15" ht="12.75">
      <c r="A71" s="23">
        <v>2665</v>
      </c>
      <c r="B71" s="24" t="s">
        <v>100</v>
      </c>
      <c r="C71" s="24" t="s">
        <v>8</v>
      </c>
      <c r="D71" s="24" t="s">
        <v>35</v>
      </c>
      <c r="E71" s="25">
        <f ca="1">'TYBCOM C'!E71/'TYBCOM C'!E$4</f>
        <v>0.8</v>
      </c>
      <c r="F71" s="25">
        <f ca="1">'TYBCOM C'!F71/'TYBCOM C'!F$4</f>
        <v>0.73529411764705888</v>
      </c>
      <c r="G71" s="25">
        <f ca="1">'TYBCOM C'!G71/'TYBCOM C'!G$4</f>
        <v>0.91304347826086951</v>
      </c>
      <c r="H71" s="25">
        <f ca="1">'TYBCOM C'!H71/'TYBCOM C'!H$4</f>
        <v>0.59090909090909094</v>
      </c>
      <c r="I71" s="25">
        <f ca="1">'TYBCOM C'!I71/'TYBCOM C'!I$4</f>
        <v>0.68</v>
      </c>
      <c r="J71" s="26">
        <f ca="1">IF(C71="MR",'TYBCOM C'!J71/'TYBCOM C'!J$4,"")</f>
        <v>0.65217391304347827</v>
      </c>
      <c r="K71" s="27" t="str">
        <f>IF(C71="DIT",'TYBCOM C'!K71/'TYBCOM C'!K$4,"")</f>
        <v/>
      </c>
      <c r="L71" s="27" t="str">
        <f>IF(D71="CSA",'TYBCOM C'!L71/'TYBCOM C'!L$4,"")</f>
        <v/>
      </c>
      <c r="M71" s="27" t="str">
        <f>IF(D71="CSA",'TYBCOM C'!M71/'TYBCOM C'!M$4,"")</f>
        <v/>
      </c>
      <c r="N71" s="26">
        <f ca="1">IF(D71="PHBW",'TYBCOM C'!N71/'TYBCOM C'!N$4,"")</f>
        <v>0.42857142857142855</v>
      </c>
      <c r="O71" s="26" t="str">
        <f>IF(D71="EM",'TYBCOM C'!O71/'TYBCOM C'!O$4,"")</f>
        <v/>
      </c>
    </row>
    <row r="72" spans="1:15" ht="12.75">
      <c r="A72" s="23">
        <v>2666</v>
      </c>
      <c r="B72" s="24" t="s">
        <v>101</v>
      </c>
      <c r="C72" s="24" t="s">
        <v>9</v>
      </c>
      <c r="D72" s="24" t="s">
        <v>35</v>
      </c>
      <c r="E72" s="25">
        <f ca="1">'TYBCOM C'!E72/'TYBCOM C'!E$4</f>
        <v>0.17142857142857143</v>
      </c>
      <c r="F72" s="25">
        <f ca="1">'TYBCOM C'!F72/'TYBCOM C'!F$4</f>
        <v>0.23529411764705882</v>
      </c>
      <c r="G72" s="25">
        <f ca="1">'TYBCOM C'!G72/'TYBCOM C'!G$4</f>
        <v>0.17391304347826086</v>
      </c>
      <c r="H72" s="25">
        <f ca="1">'TYBCOM C'!H72/'TYBCOM C'!H$4</f>
        <v>0.13636363636363635</v>
      </c>
      <c r="I72" s="25">
        <f ca="1">'TYBCOM C'!I72/'TYBCOM C'!I$4</f>
        <v>0.32</v>
      </c>
      <c r="J72" s="26" t="str">
        <f>IF(C72="MR",'TYBCOM C'!J72/'TYBCOM C'!J$4,"")</f>
        <v/>
      </c>
      <c r="K72" s="27">
        <f ca="1">IF(C72="DIT",'TYBCOM C'!K72/'TYBCOM C'!K$4,"")</f>
        <v>0.17647058823529413</v>
      </c>
      <c r="L72" s="27" t="str">
        <f>IF(D72="CSA",'TYBCOM C'!L72/'TYBCOM C'!L$4,"")</f>
        <v/>
      </c>
      <c r="M72" s="27" t="str">
        <f>IF(D72="CSA",'TYBCOM C'!M72/'TYBCOM C'!M$4,"")</f>
        <v/>
      </c>
      <c r="N72" s="26">
        <f ca="1">IF(D72="PHBW",'TYBCOM C'!N72/'TYBCOM C'!N$4,"")</f>
        <v>0.2857142857142857</v>
      </c>
      <c r="O72" s="26" t="str">
        <f>IF(D72="EM",'TYBCOM C'!O72/'TYBCOM C'!O$4,"")</f>
        <v/>
      </c>
    </row>
    <row r="73" spans="1:15" ht="12.75">
      <c r="A73" s="23">
        <v>2667</v>
      </c>
      <c r="B73" s="24" t="s">
        <v>102</v>
      </c>
      <c r="C73" s="24" t="s">
        <v>8</v>
      </c>
      <c r="D73" s="24" t="s">
        <v>35</v>
      </c>
      <c r="E73" s="25">
        <f ca="1">'TYBCOM C'!E73/'TYBCOM C'!E$4</f>
        <v>0.54285714285714282</v>
      </c>
      <c r="F73" s="25">
        <f ca="1">'TYBCOM C'!F73/'TYBCOM C'!F$4</f>
        <v>0.29411764705882354</v>
      </c>
      <c r="G73" s="25">
        <f ca="1">'TYBCOM C'!G73/'TYBCOM C'!G$4</f>
        <v>0.60869565217391308</v>
      </c>
      <c r="H73" s="25">
        <f ca="1">'TYBCOM C'!H73/'TYBCOM C'!H$4</f>
        <v>0.27272727272727271</v>
      </c>
      <c r="I73" s="25">
        <f ca="1">'TYBCOM C'!I73/'TYBCOM C'!I$4</f>
        <v>0.44</v>
      </c>
      <c r="J73" s="26">
        <f ca="1">IF(C73="MR",'TYBCOM C'!J73/'TYBCOM C'!J$4,"")</f>
        <v>0.52173913043478259</v>
      </c>
      <c r="K73" s="27" t="str">
        <f>IF(C73="DIT",'TYBCOM C'!K73/'TYBCOM C'!K$4,"")</f>
        <v/>
      </c>
      <c r="L73" s="27" t="str">
        <f>IF(D73="CSA",'TYBCOM C'!L73/'TYBCOM C'!L$4,"")</f>
        <v/>
      </c>
      <c r="M73" s="27" t="str">
        <f>IF(D73="CSA",'TYBCOM C'!M73/'TYBCOM C'!M$4,"")</f>
        <v/>
      </c>
      <c r="N73" s="26">
        <f ca="1">IF(D73="PHBW",'TYBCOM C'!N73/'TYBCOM C'!N$4,"")</f>
        <v>0.2857142857142857</v>
      </c>
      <c r="O73" s="26" t="str">
        <f>IF(D73="EM",'TYBCOM C'!O73/'TYBCOM C'!O$4,"")</f>
        <v/>
      </c>
    </row>
    <row r="74" spans="1:15" ht="12.75">
      <c r="A74" s="23">
        <v>2668</v>
      </c>
      <c r="B74" s="24" t="s">
        <v>103</v>
      </c>
      <c r="C74" s="24" t="s">
        <v>8</v>
      </c>
      <c r="D74" s="24" t="s">
        <v>35</v>
      </c>
      <c r="E74" s="25">
        <f ca="1">'TYBCOM C'!E74/'TYBCOM C'!E$4</f>
        <v>0.6</v>
      </c>
      <c r="F74" s="25">
        <f ca="1">'TYBCOM C'!F74/'TYBCOM C'!F$4</f>
        <v>0.6470588235294118</v>
      </c>
      <c r="G74" s="25">
        <f ca="1">'TYBCOM C'!G74/'TYBCOM C'!G$4</f>
        <v>0.73913043478260865</v>
      </c>
      <c r="H74" s="25">
        <f ca="1">'TYBCOM C'!H74/'TYBCOM C'!H$4</f>
        <v>0.5</v>
      </c>
      <c r="I74" s="25">
        <f ca="1">'TYBCOM C'!I74/'TYBCOM C'!I$4</f>
        <v>0.72</v>
      </c>
      <c r="J74" s="26">
        <f ca="1">IF(C74="MR",'TYBCOM C'!J74/'TYBCOM C'!J$4,"")</f>
        <v>0.56521739130434778</v>
      </c>
      <c r="K74" s="27" t="str">
        <f>IF(C74="DIT",'TYBCOM C'!K74/'TYBCOM C'!K$4,"")</f>
        <v/>
      </c>
      <c r="L74" s="27" t="str">
        <f>IF(D74="CSA",'TYBCOM C'!L74/'TYBCOM C'!L$4,"")</f>
        <v/>
      </c>
      <c r="M74" s="27" t="str">
        <f>IF(D74="CSA",'TYBCOM C'!M74/'TYBCOM C'!M$4,"")</f>
        <v/>
      </c>
      <c r="N74" s="26">
        <f ca="1">IF(D74="PHBW",'TYBCOM C'!N74/'TYBCOM C'!N$4,"")</f>
        <v>0.5714285714285714</v>
      </c>
      <c r="O74" s="26" t="str">
        <f>IF(D74="EM",'TYBCOM C'!O74/'TYBCOM C'!O$4,"")</f>
        <v/>
      </c>
    </row>
    <row r="75" spans="1:15" ht="12.75">
      <c r="A75" s="23">
        <v>2669</v>
      </c>
      <c r="B75" s="24" t="s">
        <v>104</v>
      </c>
      <c r="C75" s="24" t="s">
        <v>8</v>
      </c>
      <c r="D75" s="24" t="s">
        <v>46</v>
      </c>
      <c r="E75" s="25">
        <f ca="1">'TYBCOM C'!E75/'TYBCOM C'!E$4</f>
        <v>0.54285714285714282</v>
      </c>
      <c r="F75" s="25">
        <f ca="1">'TYBCOM C'!F75/'TYBCOM C'!F$4</f>
        <v>0.38235294117647056</v>
      </c>
      <c r="G75" s="25">
        <f ca="1">'TYBCOM C'!G75/'TYBCOM C'!G$4</f>
        <v>0.39130434782608697</v>
      </c>
      <c r="H75" s="25">
        <f ca="1">'TYBCOM C'!H75/'TYBCOM C'!H$4</f>
        <v>0.13636363636363635</v>
      </c>
      <c r="I75" s="25">
        <f ca="1">'TYBCOM C'!I75/'TYBCOM C'!I$4</f>
        <v>0.52</v>
      </c>
      <c r="J75" s="26">
        <f ca="1">IF(C75="MR",'TYBCOM C'!J75/'TYBCOM C'!J$4,"")</f>
        <v>0.43478260869565216</v>
      </c>
      <c r="K75" s="27" t="str">
        <f>IF(C75="DIT",'TYBCOM C'!K75/'TYBCOM C'!K$4,"")</f>
        <v/>
      </c>
      <c r="L75" s="27" t="str">
        <f>IF(D75="CSA",'TYBCOM C'!L75/'TYBCOM C'!L$4,"")</f>
        <v/>
      </c>
      <c r="M75" s="27" t="str">
        <f>IF(D75="CSA",'TYBCOM C'!M75/'TYBCOM C'!M$4,"")</f>
        <v/>
      </c>
      <c r="N75" s="26" t="str">
        <f>IF(D75="PHBW",'TYBCOM C'!N75/'TYBCOM C'!N$4,"")</f>
        <v/>
      </c>
      <c r="O75" s="26">
        <f ca="1">IF(D75="EM",'TYBCOM C'!O75/'TYBCOM C'!O$4,"")</f>
        <v>0.4375</v>
      </c>
    </row>
    <row r="76" spans="1:15" ht="12.75">
      <c r="A76" s="23">
        <v>2670</v>
      </c>
      <c r="B76" s="24" t="s">
        <v>105</v>
      </c>
      <c r="C76" s="24" t="s">
        <v>8</v>
      </c>
      <c r="D76" s="24" t="s">
        <v>46</v>
      </c>
      <c r="E76" s="25">
        <f ca="1">'TYBCOM C'!E76/'TYBCOM C'!E$4</f>
        <v>0.17142857142857143</v>
      </c>
      <c r="F76" s="25">
        <f ca="1">'TYBCOM C'!F76/'TYBCOM C'!F$4</f>
        <v>0.23529411764705882</v>
      </c>
      <c r="G76" s="25">
        <f ca="1">'TYBCOM C'!G76/'TYBCOM C'!G$4</f>
        <v>4.3478260869565216E-2</v>
      </c>
      <c r="H76" s="25">
        <f ca="1">'TYBCOM C'!H76/'TYBCOM C'!H$4</f>
        <v>0.13636363636363635</v>
      </c>
      <c r="I76" s="25">
        <f ca="1">'TYBCOM C'!I76/'TYBCOM C'!I$4</f>
        <v>0.24</v>
      </c>
      <c r="J76" s="26">
        <f ca="1">IF(C76="MR",'TYBCOM C'!J76/'TYBCOM C'!J$4,"")</f>
        <v>0.2608695652173913</v>
      </c>
      <c r="K76" s="27" t="str">
        <f>IF(C76="DIT",'TYBCOM C'!K76/'TYBCOM C'!K$4,"")</f>
        <v/>
      </c>
      <c r="L76" s="27" t="str">
        <f>IF(D76="CSA",'TYBCOM C'!L76/'TYBCOM C'!L$4,"")</f>
        <v/>
      </c>
      <c r="M76" s="27" t="str">
        <f>IF(D76="CSA",'TYBCOM C'!M76/'TYBCOM C'!M$4,"")</f>
        <v/>
      </c>
      <c r="N76" s="26" t="str">
        <f>IF(D76="PHBW",'TYBCOM C'!N76/'TYBCOM C'!N$4,"")</f>
        <v/>
      </c>
      <c r="O76" s="26">
        <f ca="1">IF(D76="EM",'TYBCOM C'!O76/'TYBCOM C'!O$4,"")</f>
        <v>0.3125</v>
      </c>
    </row>
    <row r="77" spans="1:15" ht="12.75">
      <c r="A77" s="23">
        <v>2671</v>
      </c>
      <c r="B77" s="24" t="s">
        <v>106</v>
      </c>
      <c r="C77" s="24" t="s">
        <v>8</v>
      </c>
      <c r="D77" s="24" t="s">
        <v>10</v>
      </c>
      <c r="E77" s="25">
        <f ca="1">'TYBCOM C'!E77/'TYBCOM C'!E$4</f>
        <v>0.4</v>
      </c>
      <c r="F77" s="25">
        <f ca="1">'TYBCOM C'!F77/'TYBCOM C'!F$4</f>
        <v>0.20588235294117646</v>
      </c>
      <c r="G77" s="25">
        <f ca="1">'TYBCOM C'!G77/'TYBCOM C'!G$4</f>
        <v>0.43478260869565216</v>
      </c>
      <c r="H77" s="25">
        <f ca="1">'TYBCOM C'!H77/'TYBCOM C'!H$4</f>
        <v>4.5454545454545456E-2</v>
      </c>
      <c r="I77" s="25">
        <f ca="1">'TYBCOM C'!I77/'TYBCOM C'!I$4</f>
        <v>0.32</v>
      </c>
      <c r="J77" s="26">
        <f ca="1">IF(C77="MR",'TYBCOM C'!J77/'TYBCOM C'!J$4,"")</f>
        <v>0.47826086956521741</v>
      </c>
      <c r="K77" s="27" t="str">
        <f>IF(C77="DIT",'TYBCOM C'!K77/'TYBCOM C'!K$4,"")</f>
        <v/>
      </c>
      <c r="L77" s="27">
        <f ca="1">IF(D77="CSA",'TYBCOM C'!L77/'TYBCOM C'!L$4,"")</f>
        <v>0.2608695652173913</v>
      </c>
      <c r="M77" s="27">
        <f ca="1">IF(D77="CSA",'TYBCOM C'!M77/'TYBCOM C'!M$4,"")</f>
        <v>0.875</v>
      </c>
      <c r="N77" s="26" t="str">
        <f>IF(D77="PHBW",'TYBCOM C'!N77/'TYBCOM C'!N$4,"")</f>
        <v/>
      </c>
      <c r="O77" s="26" t="str">
        <f>IF(D77="EM",'TYBCOM C'!O77/'TYBCOM C'!O$4,"")</f>
        <v/>
      </c>
    </row>
    <row r="78" spans="1:15" ht="12.75">
      <c r="A78" s="23">
        <v>2672</v>
      </c>
      <c r="B78" s="24" t="s">
        <v>107</v>
      </c>
      <c r="C78" s="24" t="s">
        <v>8</v>
      </c>
      <c r="D78" s="24" t="s">
        <v>46</v>
      </c>
      <c r="E78" s="25">
        <f ca="1">'TYBCOM C'!E78/'TYBCOM C'!E$4</f>
        <v>0.37142857142857144</v>
      </c>
      <c r="F78" s="25">
        <f ca="1">'TYBCOM C'!F78/'TYBCOM C'!F$4</f>
        <v>0.20588235294117646</v>
      </c>
      <c r="G78" s="25">
        <f ca="1">'TYBCOM C'!G78/'TYBCOM C'!G$4</f>
        <v>0.52173913043478259</v>
      </c>
      <c r="H78" s="25">
        <f ca="1">'TYBCOM C'!H78/'TYBCOM C'!H$4</f>
        <v>0.13636363636363635</v>
      </c>
      <c r="I78" s="25">
        <f ca="1">'TYBCOM C'!I78/'TYBCOM C'!I$4</f>
        <v>0.28000000000000003</v>
      </c>
      <c r="J78" s="26">
        <f ca="1">IF(C78="MR",'TYBCOM C'!J78/'TYBCOM C'!J$4,"")</f>
        <v>0.30434782608695654</v>
      </c>
      <c r="K78" s="27" t="str">
        <f>IF(C78="DIT",'TYBCOM C'!K78/'TYBCOM C'!K$4,"")</f>
        <v/>
      </c>
      <c r="L78" s="27" t="str">
        <f>IF(D78="CSA",'TYBCOM C'!L78/'TYBCOM C'!L$4,"")</f>
        <v/>
      </c>
      <c r="M78" s="27" t="str">
        <f>IF(D78="CSA",'TYBCOM C'!M78/'TYBCOM C'!M$4,"")</f>
        <v/>
      </c>
      <c r="N78" s="26" t="str">
        <f>IF(D78="PHBW",'TYBCOM C'!N78/'TYBCOM C'!N$4,"")</f>
        <v/>
      </c>
      <c r="O78" s="26">
        <f ca="1">IF(D78="EM",'TYBCOM C'!O78/'TYBCOM C'!O$4,"")</f>
        <v>0.5625</v>
      </c>
    </row>
    <row r="79" spans="1:15" ht="12.75">
      <c r="A79" s="23">
        <v>2673</v>
      </c>
      <c r="B79" s="24" t="s">
        <v>108</v>
      </c>
      <c r="C79" s="24" t="s">
        <v>9</v>
      </c>
      <c r="D79" s="24" t="s">
        <v>46</v>
      </c>
      <c r="E79" s="25">
        <f ca="1">'TYBCOM C'!E79/'TYBCOM C'!E$4</f>
        <v>0.17142857142857143</v>
      </c>
      <c r="F79" s="25">
        <f ca="1">'TYBCOM C'!F79/'TYBCOM C'!F$4</f>
        <v>5.8823529411764705E-2</v>
      </c>
      <c r="G79" s="25">
        <f ca="1">'TYBCOM C'!G79/'TYBCOM C'!G$4</f>
        <v>4.3478260869565216E-2</v>
      </c>
      <c r="H79" s="25">
        <f ca="1">'TYBCOM C'!H79/'TYBCOM C'!H$4</f>
        <v>4.5454545454545456E-2</v>
      </c>
      <c r="I79" s="25">
        <f ca="1">'TYBCOM C'!I79/'TYBCOM C'!I$4</f>
        <v>0.12</v>
      </c>
      <c r="J79" s="26" t="str">
        <f>IF(C79="MR",'TYBCOM C'!J79/'TYBCOM C'!J$4,"")</f>
        <v/>
      </c>
      <c r="K79" s="27">
        <f ca="1">IF(C79="DIT",'TYBCOM C'!K79/'TYBCOM C'!K$4,"")</f>
        <v>5.8823529411764705E-2</v>
      </c>
      <c r="L79" s="27" t="str">
        <f>IF(D79="CSA",'TYBCOM C'!L79/'TYBCOM C'!L$4,"")</f>
        <v/>
      </c>
      <c r="M79" s="27" t="str">
        <f>IF(D79="CSA",'TYBCOM C'!M79/'TYBCOM C'!M$4,"")</f>
        <v/>
      </c>
      <c r="N79" s="26" t="str">
        <f>IF(D79="PHBW",'TYBCOM C'!N79/'TYBCOM C'!N$4,"")</f>
        <v/>
      </c>
      <c r="O79" s="26">
        <f ca="1">IF(D79="EM",'TYBCOM C'!O79/'TYBCOM C'!O$4,"")</f>
        <v>0.25</v>
      </c>
    </row>
    <row r="80" spans="1:15" ht="12.75">
      <c r="A80" s="23">
        <v>2674</v>
      </c>
      <c r="B80" s="24" t="s">
        <v>109</v>
      </c>
      <c r="C80" s="24" t="s">
        <v>8</v>
      </c>
      <c r="D80" s="24" t="s">
        <v>10</v>
      </c>
      <c r="E80" s="25">
        <f ca="1">'TYBCOM C'!E80/'TYBCOM C'!E$4</f>
        <v>0.5714285714285714</v>
      </c>
      <c r="F80" s="25">
        <f ca="1">'TYBCOM C'!F80/'TYBCOM C'!F$4</f>
        <v>0.35294117647058826</v>
      </c>
      <c r="G80" s="25">
        <f ca="1">'TYBCOM C'!G80/'TYBCOM C'!G$4</f>
        <v>0.69565217391304346</v>
      </c>
      <c r="H80" s="25">
        <f ca="1">'TYBCOM C'!H80/'TYBCOM C'!H$4</f>
        <v>0.36363636363636365</v>
      </c>
      <c r="I80" s="25">
        <f ca="1">'TYBCOM C'!I80/'TYBCOM C'!I$4</f>
        <v>0.4</v>
      </c>
      <c r="J80" s="26">
        <f ca="1">IF(C80="MR",'TYBCOM C'!J80/'TYBCOM C'!J$4,"")</f>
        <v>0.47826086956521741</v>
      </c>
      <c r="K80" s="27" t="str">
        <f>IF(C80="DIT",'TYBCOM C'!K80/'TYBCOM C'!K$4,"")</f>
        <v/>
      </c>
      <c r="L80" s="27">
        <f ca="1">IF(D80="CSA",'TYBCOM C'!L80/'TYBCOM C'!L$4,"")</f>
        <v>0.56521739130434778</v>
      </c>
      <c r="M80" s="27">
        <f ca="1">IF(D80="CSA",'TYBCOM C'!M80/'TYBCOM C'!M$4,"")</f>
        <v>0.5</v>
      </c>
      <c r="N80" s="26" t="str">
        <f>IF(D80="PHBW",'TYBCOM C'!N80/'TYBCOM C'!N$4,"")</f>
        <v/>
      </c>
      <c r="O80" s="26" t="str">
        <f>IF(D80="EM",'TYBCOM C'!O80/'TYBCOM C'!O$4,"")</f>
        <v/>
      </c>
    </row>
    <row r="81" spans="1:15" ht="12.75">
      <c r="A81" s="23">
        <v>2675</v>
      </c>
      <c r="B81" s="24" t="s">
        <v>110</v>
      </c>
      <c r="C81" s="24" t="s">
        <v>9</v>
      </c>
      <c r="D81" s="24" t="s">
        <v>10</v>
      </c>
      <c r="E81" s="25">
        <f ca="1">'TYBCOM C'!E81/'TYBCOM C'!E$4</f>
        <v>0.22857142857142856</v>
      </c>
      <c r="F81" s="25">
        <f ca="1">'TYBCOM C'!F81/'TYBCOM C'!F$4</f>
        <v>0.17647058823529413</v>
      </c>
      <c r="G81" s="25">
        <f ca="1">'TYBCOM C'!G81/'TYBCOM C'!G$4</f>
        <v>0.17391304347826086</v>
      </c>
      <c r="H81" s="25">
        <f ca="1">'TYBCOM C'!H81/'TYBCOM C'!H$4</f>
        <v>0.18181818181818182</v>
      </c>
      <c r="I81" s="25">
        <f ca="1">'TYBCOM C'!I81/'TYBCOM C'!I$4</f>
        <v>0.28000000000000003</v>
      </c>
      <c r="J81" s="26" t="str">
        <f>IF(C81="MR",'TYBCOM C'!J81/'TYBCOM C'!J$4,"")</f>
        <v/>
      </c>
      <c r="K81" s="27">
        <f ca="1">IF(C81="DIT",'TYBCOM C'!K81/'TYBCOM C'!K$4,"")</f>
        <v>0.35294117647058826</v>
      </c>
      <c r="L81" s="27">
        <f ca="1">IF(D81="CSA",'TYBCOM C'!L81/'TYBCOM C'!L$4,"")</f>
        <v>0.43478260869565216</v>
      </c>
      <c r="M81" s="27">
        <f ca="1">IF(D81="CSA",'TYBCOM C'!M81/'TYBCOM C'!M$4,"")</f>
        <v>0.375</v>
      </c>
      <c r="N81" s="26" t="str">
        <f>IF(D81="PHBW",'TYBCOM C'!N81/'TYBCOM C'!N$4,"")</f>
        <v/>
      </c>
      <c r="O81" s="26" t="str">
        <f>IF(D81="EM",'TYBCOM C'!O81/'TYBCOM C'!O$4,"")</f>
        <v/>
      </c>
    </row>
    <row r="82" spans="1:15" ht="12.75">
      <c r="A82" s="23">
        <v>2676</v>
      </c>
      <c r="B82" s="24" t="s">
        <v>111</v>
      </c>
      <c r="C82" s="24" t="s">
        <v>8</v>
      </c>
      <c r="D82" s="24" t="s">
        <v>35</v>
      </c>
      <c r="E82" s="25">
        <f ca="1">'TYBCOM C'!E82/'TYBCOM C'!E$4</f>
        <v>0.34285714285714286</v>
      </c>
      <c r="F82" s="25">
        <f ca="1">'TYBCOM C'!F82/'TYBCOM C'!F$4</f>
        <v>0.20588235294117646</v>
      </c>
      <c r="G82" s="25">
        <f ca="1">'TYBCOM C'!G82/'TYBCOM C'!G$4</f>
        <v>0.30434782608695654</v>
      </c>
      <c r="H82" s="25">
        <f ca="1">'TYBCOM C'!H82/'TYBCOM C'!H$4</f>
        <v>0.22727272727272727</v>
      </c>
      <c r="I82" s="25">
        <f ca="1">'TYBCOM C'!I82/'TYBCOM C'!I$4</f>
        <v>0.4</v>
      </c>
      <c r="J82" s="26">
        <f ca="1">IF(C82="MR",'TYBCOM C'!J82/'TYBCOM C'!J$4,"")</f>
        <v>0.34782608695652173</v>
      </c>
      <c r="K82" s="27" t="str">
        <f>IF(C82="DIT",'TYBCOM C'!K82/'TYBCOM C'!K$4,"")</f>
        <v/>
      </c>
      <c r="L82" s="27" t="str">
        <f>IF(D82="CSA",'TYBCOM C'!L82/'TYBCOM C'!L$4,"")</f>
        <v/>
      </c>
      <c r="M82" s="27" t="str">
        <f>IF(D82="CSA",'TYBCOM C'!M82/'TYBCOM C'!M$4,"")</f>
        <v/>
      </c>
      <c r="N82" s="26">
        <f ca="1">IF(D82="PHBW",'TYBCOM C'!N82/'TYBCOM C'!N$4,"")</f>
        <v>9.5238095238095233E-2</v>
      </c>
      <c r="O82" s="26" t="str">
        <f>IF(D82="EM",'TYBCOM C'!O82/'TYBCOM C'!O$4,"")</f>
        <v/>
      </c>
    </row>
    <row r="83" spans="1:15" ht="12.75">
      <c r="A83" s="23">
        <v>2677</v>
      </c>
      <c r="B83" s="24" t="s">
        <v>112</v>
      </c>
      <c r="C83" s="24" t="s">
        <v>9</v>
      </c>
      <c r="D83" s="24" t="s">
        <v>35</v>
      </c>
      <c r="E83" s="25">
        <f ca="1">'TYBCOM C'!E83/'TYBCOM C'!E$4</f>
        <v>0.11428571428571428</v>
      </c>
      <c r="F83" s="25">
        <f ca="1">'TYBCOM C'!F83/'TYBCOM C'!F$4</f>
        <v>8.8235294117647065E-2</v>
      </c>
      <c r="G83" s="25">
        <f ca="1">'TYBCOM C'!G83/'TYBCOM C'!G$4</f>
        <v>8.6956521739130432E-2</v>
      </c>
      <c r="H83" s="25">
        <f ca="1">'TYBCOM C'!H83/'TYBCOM C'!H$4</f>
        <v>0</v>
      </c>
      <c r="I83" s="25">
        <f ca="1">'TYBCOM C'!I83/'TYBCOM C'!I$4</f>
        <v>0.16</v>
      </c>
      <c r="J83" s="26" t="str">
        <f>IF(C83="MR",'TYBCOM C'!J83/'TYBCOM C'!J$4,"")</f>
        <v/>
      </c>
      <c r="K83" s="27">
        <f ca="1">IF(C83="DIT",'TYBCOM C'!K83/'TYBCOM C'!K$4,"")</f>
        <v>5.8823529411764705E-2</v>
      </c>
      <c r="L83" s="27" t="str">
        <f>IF(D83="CSA",'TYBCOM C'!L83/'TYBCOM C'!L$4,"")</f>
        <v/>
      </c>
      <c r="M83" s="27" t="str">
        <f>IF(D83="CSA",'TYBCOM C'!M83/'TYBCOM C'!M$4,"")</f>
        <v/>
      </c>
      <c r="N83" s="26">
        <f ca="1">IF(D83="PHBW",'TYBCOM C'!N83/'TYBCOM C'!N$4,"")</f>
        <v>0.19047619047619047</v>
      </c>
      <c r="O83" s="26" t="str">
        <f>IF(D83="EM",'TYBCOM C'!O83/'TYBCOM C'!O$4,"")</f>
        <v/>
      </c>
    </row>
    <row r="84" spans="1:15" ht="12.75">
      <c r="A84" s="23">
        <v>2678</v>
      </c>
      <c r="B84" s="24" t="s">
        <v>113</v>
      </c>
      <c r="C84" s="24" t="s">
        <v>8</v>
      </c>
      <c r="D84" s="24" t="s">
        <v>46</v>
      </c>
      <c r="E84" s="25">
        <f ca="1">'TYBCOM C'!E84/'TYBCOM C'!E$4</f>
        <v>0.22857142857142856</v>
      </c>
      <c r="F84" s="25">
        <f ca="1">'TYBCOM C'!F84/'TYBCOM C'!F$4</f>
        <v>8.8235294117647065E-2</v>
      </c>
      <c r="G84" s="25">
        <f ca="1">'TYBCOM C'!G84/'TYBCOM C'!G$4</f>
        <v>0.17391304347826086</v>
      </c>
      <c r="H84" s="25">
        <f ca="1">'TYBCOM C'!H84/'TYBCOM C'!H$4</f>
        <v>0</v>
      </c>
      <c r="I84" s="25">
        <f ca="1">'TYBCOM C'!I84/'TYBCOM C'!I$4</f>
        <v>0.16</v>
      </c>
      <c r="J84" s="26">
        <f ca="1">IF(C84="MR",'TYBCOM C'!J84/'TYBCOM C'!J$4,"")</f>
        <v>0.21739130434782608</v>
      </c>
      <c r="K84" s="27" t="str">
        <f>IF(C84="DIT",'TYBCOM C'!K84/'TYBCOM C'!K$4,"")</f>
        <v/>
      </c>
      <c r="L84" s="27" t="str">
        <f>IF(D84="CSA",'TYBCOM C'!L84/'TYBCOM C'!L$4,"")</f>
        <v/>
      </c>
      <c r="M84" s="27" t="str">
        <f>IF(D84="CSA",'TYBCOM C'!M84/'TYBCOM C'!M$4,"")</f>
        <v/>
      </c>
      <c r="N84" s="26" t="str">
        <f>IF(D84="PHBW",'TYBCOM C'!N84/'TYBCOM C'!N$4,"")</f>
        <v/>
      </c>
      <c r="O84" s="26">
        <f ca="1">IF(D84="EM",'TYBCOM C'!O84/'TYBCOM C'!O$4,"")</f>
        <v>0.5625</v>
      </c>
    </row>
    <row r="85" spans="1:15" ht="12.75">
      <c r="A85" s="23">
        <v>2679</v>
      </c>
      <c r="B85" s="24" t="s">
        <v>114</v>
      </c>
      <c r="C85" s="24" t="s">
        <v>8</v>
      </c>
      <c r="D85" s="24" t="s">
        <v>10</v>
      </c>
      <c r="E85" s="25">
        <f ca="1">'TYBCOM C'!E85/'TYBCOM C'!E$4</f>
        <v>0.37142857142857144</v>
      </c>
      <c r="F85" s="25">
        <f ca="1">'TYBCOM C'!F85/'TYBCOM C'!F$4</f>
        <v>0.11764705882352941</v>
      </c>
      <c r="G85" s="25">
        <f ca="1">'TYBCOM C'!G85/'TYBCOM C'!G$4</f>
        <v>0.47826086956521741</v>
      </c>
      <c r="H85" s="25">
        <f ca="1">'TYBCOM C'!H85/'TYBCOM C'!H$4</f>
        <v>4.5454545454545456E-2</v>
      </c>
      <c r="I85" s="25">
        <f ca="1">'TYBCOM C'!I85/'TYBCOM C'!I$4</f>
        <v>0.24</v>
      </c>
      <c r="J85" s="26">
        <f ca="1">IF(C85="MR",'TYBCOM C'!J85/'TYBCOM C'!J$4,"")</f>
        <v>0.43478260869565216</v>
      </c>
      <c r="K85" s="27" t="str">
        <f>IF(C85="DIT",'TYBCOM C'!K85/'TYBCOM C'!K$4,"")</f>
        <v/>
      </c>
      <c r="L85" s="27">
        <f ca="1">IF(D85="CSA",'TYBCOM C'!L85/'TYBCOM C'!L$4,"")</f>
        <v>0.60869565217391308</v>
      </c>
      <c r="M85" s="27">
        <f ca="1">IF(D85="CSA",'TYBCOM C'!M85/'TYBCOM C'!M$4,"")</f>
        <v>0.5</v>
      </c>
      <c r="N85" s="26" t="str">
        <f>IF(D85="PHBW",'TYBCOM C'!N85/'TYBCOM C'!N$4,"")</f>
        <v/>
      </c>
      <c r="O85" s="26" t="str">
        <f>IF(D85="EM",'TYBCOM C'!O85/'TYBCOM C'!O$4,"")</f>
        <v/>
      </c>
    </row>
    <row r="86" spans="1:15" ht="12.75">
      <c r="A86" s="23">
        <v>2680</v>
      </c>
      <c r="B86" s="24" t="s">
        <v>115</v>
      </c>
      <c r="C86" s="24" t="s">
        <v>8</v>
      </c>
      <c r="D86" s="24" t="s">
        <v>46</v>
      </c>
      <c r="E86" s="25">
        <f ca="1">'TYBCOM C'!E86/'TYBCOM C'!E$4</f>
        <v>0.51428571428571423</v>
      </c>
      <c r="F86" s="25">
        <f ca="1">'TYBCOM C'!F86/'TYBCOM C'!F$4</f>
        <v>0.29411764705882354</v>
      </c>
      <c r="G86" s="25">
        <f ca="1">'TYBCOM C'!G86/'TYBCOM C'!G$4</f>
        <v>0.82608695652173914</v>
      </c>
      <c r="H86" s="25">
        <f ca="1">'TYBCOM C'!H86/'TYBCOM C'!H$4</f>
        <v>0.27272727272727271</v>
      </c>
      <c r="I86" s="25">
        <f ca="1">'TYBCOM C'!I86/'TYBCOM C'!I$4</f>
        <v>0.32</v>
      </c>
      <c r="J86" s="26">
        <f ca="1">IF(C86="MR",'TYBCOM C'!J86/'TYBCOM C'!J$4,"")</f>
        <v>0.56521739130434778</v>
      </c>
      <c r="K86" s="27" t="str">
        <f>IF(C86="DIT",'TYBCOM C'!K86/'TYBCOM C'!K$4,"")</f>
        <v/>
      </c>
      <c r="L86" s="27" t="str">
        <f>IF(D86="CSA",'TYBCOM C'!L86/'TYBCOM C'!L$4,"")</f>
        <v/>
      </c>
      <c r="M86" s="27" t="str">
        <f>IF(D86="CSA",'TYBCOM C'!M86/'TYBCOM C'!M$4,"")</f>
        <v/>
      </c>
      <c r="N86" s="26" t="str">
        <f>IF(D86="PHBW",'TYBCOM C'!N86/'TYBCOM C'!N$4,"")</f>
        <v/>
      </c>
      <c r="O86" s="26">
        <f ca="1">IF(D86="EM",'TYBCOM C'!O86/'TYBCOM C'!O$4,"")</f>
        <v>0.5625</v>
      </c>
    </row>
    <row r="87" spans="1:15" ht="12.75">
      <c r="A87" s="23">
        <v>2681</v>
      </c>
      <c r="B87" s="24" t="s">
        <v>116</v>
      </c>
      <c r="C87" s="24" t="s">
        <v>8</v>
      </c>
      <c r="D87" s="24" t="s">
        <v>35</v>
      </c>
      <c r="E87" s="25">
        <f ca="1">'TYBCOM C'!E87/'TYBCOM C'!E$4</f>
        <v>0.97142857142857142</v>
      </c>
      <c r="F87" s="25">
        <f ca="1">'TYBCOM C'!F87/'TYBCOM C'!F$4</f>
        <v>0.94117647058823528</v>
      </c>
      <c r="G87" s="25">
        <f ca="1">'TYBCOM C'!G87/'TYBCOM C'!G$4</f>
        <v>0.78260869565217395</v>
      </c>
      <c r="H87" s="25">
        <f ca="1">'TYBCOM C'!H87/'TYBCOM C'!H$4</f>
        <v>0.63636363636363635</v>
      </c>
      <c r="I87" s="25">
        <f ca="1">'TYBCOM C'!I87/'TYBCOM C'!I$4</f>
        <v>1</v>
      </c>
      <c r="J87" s="26">
        <f ca="1">IF(C87="MR",'TYBCOM C'!J87/'TYBCOM C'!J$4,"")</f>
        <v>0.82608695652173914</v>
      </c>
      <c r="K87" s="27" t="str">
        <f>IF(C87="DIT",'TYBCOM C'!K87/'TYBCOM C'!K$4,"")</f>
        <v/>
      </c>
      <c r="L87" s="27" t="str">
        <f>IF(D87="CSA",'TYBCOM C'!L87/'TYBCOM C'!L$4,"")</f>
        <v/>
      </c>
      <c r="M87" s="27" t="str">
        <f>IF(D87="CSA",'TYBCOM C'!M87/'TYBCOM C'!M$4,"")</f>
        <v/>
      </c>
      <c r="N87" s="26">
        <f ca="1">IF(D87="PHBW",'TYBCOM C'!N87/'TYBCOM C'!N$4,"")</f>
        <v>0.95238095238095233</v>
      </c>
      <c r="O87" s="26" t="str">
        <f>IF(D87="EM",'TYBCOM C'!O87/'TYBCOM C'!O$4,"")</f>
        <v/>
      </c>
    </row>
    <row r="88" spans="1:15" ht="12.75">
      <c r="A88" s="23">
        <v>2682</v>
      </c>
      <c r="B88" s="24" t="s">
        <v>117</v>
      </c>
      <c r="C88" s="24" t="s">
        <v>8</v>
      </c>
      <c r="D88" s="24" t="s">
        <v>10</v>
      </c>
      <c r="E88" s="25">
        <f ca="1">'TYBCOM C'!E88/'TYBCOM C'!E$4</f>
        <v>0.2857142857142857</v>
      </c>
      <c r="F88" s="25">
        <f ca="1">'TYBCOM C'!F88/'TYBCOM C'!F$4</f>
        <v>0.26470588235294118</v>
      </c>
      <c r="G88" s="25">
        <f ca="1">'TYBCOM C'!G88/'TYBCOM C'!G$4</f>
        <v>0.34782608695652173</v>
      </c>
      <c r="H88" s="25">
        <f ca="1">'TYBCOM C'!H88/'TYBCOM C'!H$4</f>
        <v>0.13636363636363635</v>
      </c>
      <c r="I88" s="25">
        <f ca="1">'TYBCOM C'!I88/'TYBCOM C'!I$4</f>
        <v>0.4</v>
      </c>
      <c r="J88" s="26">
        <f ca="1">IF(C88="MR",'TYBCOM C'!J88/'TYBCOM C'!J$4,"")</f>
        <v>0.56521739130434778</v>
      </c>
      <c r="K88" s="27" t="str">
        <f>IF(C88="DIT",'TYBCOM C'!K88/'TYBCOM C'!K$4,"")</f>
        <v/>
      </c>
      <c r="L88" s="27">
        <f ca="1">IF(D88="CSA",'TYBCOM C'!L88/'TYBCOM C'!L$4,"")</f>
        <v>0.60869565217391308</v>
      </c>
      <c r="M88" s="27">
        <f ca="1">IF(D88="CSA",'TYBCOM C'!M88/'TYBCOM C'!M$4,"")</f>
        <v>0.5</v>
      </c>
      <c r="N88" s="26" t="str">
        <f>IF(D88="PHBW",'TYBCOM C'!N88/'TYBCOM C'!N$4,"")</f>
        <v/>
      </c>
      <c r="O88" s="26" t="str">
        <f>IF(D88="EM",'TYBCOM C'!O88/'TYBCOM C'!O$4,"")</f>
        <v/>
      </c>
    </row>
    <row r="89" spans="1:15" ht="12.75">
      <c r="A89" s="23">
        <v>2683</v>
      </c>
      <c r="B89" s="24" t="s">
        <v>118</v>
      </c>
      <c r="C89" s="24" t="s">
        <v>8</v>
      </c>
      <c r="D89" s="24" t="s">
        <v>46</v>
      </c>
      <c r="E89" s="25">
        <f ca="1">'TYBCOM C'!E89/'TYBCOM C'!E$4</f>
        <v>0.37142857142857144</v>
      </c>
      <c r="F89" s="25">
        <f ca="1">'TYBCOM C'!F89/'TYBCOM C'!F$4</f>
        <v>0.17647058823529413</v>
      </c>
      <c r="G89" s="25">
        <f ca="1">'TYBCOM C'!G89/'TYBCOM C'!G$4</f>
        <v>0.21739130434782608</v>
      </c>
      <c r="H89" s="25">
        <f ca="1">'TYBCOM C'!H89/'TYBCOM C'!H$4</f>
        <v>0.13636363636363635</v>
      </c>
      <c r="I89" s="25">
        <f ca="1">'TYBCOM C'!I89/'TYBCOM C'!I$4</f>
        <v>0.2</v>
      </c>
      <c r="J89" s="26">
        <f ca="1">IF(C89="MR",'TYBCOM C'!J89/'TYBCOM C'!J$4,"")</f>
        <v>0.30434782608695654</v>
      </c>
      <c r="K89" s="27" t="str">
        <f>IF(C89="DIT",'TYBCOM C'!K89/'TYBCOM C'!K$4,"")</f>
        <v/>
      </c>
      <c r="L89" s="27" t="str">
        <f>IF(D89="CSA",'TYBCOM C'!L89/'TYBCOM C'!L$4,"")</f>
        <v/>
      </c>
      <c r="M89" s="27" t="str">
        <f>IF(D89="CSA",'TYBCOM C'!M89/'TYBCOM C'!M$4,"")</f>
        <v/>
      </c>
      <c r="N89" s="26" t="str">
        <f>IF(D89="PHBW",'TYBCOM C'!N89/'TYBCOM C'!N$4,"")</f>
        <v/>
      </c>
      <c r="O89" s="26">
        <f ca="1">IF(D89="EM",'TYBCOM C'!O89/'TYBCOM C'!O$4,"")</f>
        <v>0.5</v>
      </c>
    </row>
    <row r="90" spans="1:15" ht="12.75">
      <c r="A90" s="23">
        <v>2684</v>
      </c>
      <c r="B90" s="24" t="s">
        <v>119</v>
      </c>
      <c r="C90" s="24" t="s">
        <v>8</v>
      </c>
      <c r="D90" s="24" t="s">
        <v>10</v>
      </c>
      <c r="E90" s="25">
        <f ca="1">'TYBCOM C'!E90/'TYBCOM C'!E$4</f>
        <v>0.17142857142857143</v>
      </c>
      <c r="F90" s="25">
        <f ca="1">'TYBCOM C'!F90/'TYBCOM C'!F$4</f>
        <v>0.14705882352941177</v>
      </c>
      <c r="G90" s="25">
        <f ca="1">'TYBCOM C'!G90/'TYBCOM C'!G$4</f>
        <v>0.34782608695652173</v>
      </c>
      <c r="H90" s="25">
        <f ca="1">'TYBCOM C'!H90/'TYBCOM C'!H$4</f>
        <v>4.5454545454545456E-2</v>
      </c>
      <c r="I90" s="25">
        <f ca="1">'TYBCOM C'!I90/'TYBCOM C'!I$4</f>
        <v>0.16</v>
      </c>
      <c r="J90" s="26">
        <f ca="1">IF(C90="MR",'TYBCOM C'!J90/'TYBCOM C'!J$4,"")</f>
        <v>0.2608695652173913</v>
      </c>
      <c r="K90" s="27" t="str">
        <f>IF(C90="DIT",'TYBCOM C'!K90/'TYBCOM C'!K$4,"")</f>
        <v/>
      </c>
      <c r="L90" s="27">
        <f ca="1">IF(D90="CSA",'TYBCOM C'!L90/'TYBCOM C'!L$4,"")</f>
        <v>0.47826086956521741</v>
      </c>
      <c r="M90" s="27">
        <f ca="1">IF(D90="CSA",'TYBCOM C'!M90/'TYBCOM C'!M$4,"")</f>
        <v>0</v>
      </c>
      <c r="N90" s="26" t="str">
        <f>IF(D90="PHBW",'TYBCOM C'!N90/'TYBCOM C'!N$4,"")</f>
        <v/>
      </c>
      <c r="O90" s="26" t="str">
        <f>IF(D90="EM",'TYBCOM C'!O90/'TYBCOM C'!O$4,"")</f>
        <v/>
      </c>
    </row>
    <row r="91" spans="1:15" ht="12.75">
      <c r="A91" s="23">
        <v>2685</v>
      </c>
      <c r="B91" s="24" t="s">
        <v>120</v>
      </c>
      <c r="C91" s="24" t="s">
        <v>8</v>
      </c>
      <c r="D91" s="24" t="s">
        <v>46</v>
      </c>
      <c r="E91" s="25">
        <f ca="1">'TYBCOM C'!E91/'TYBCOM C'!E$4</f>
        <v>0.17142857142857143</v>
      </c>
      <c r="F91" s="25">
        <f ca="1">'TYBCOM C'!F91/'TYBCOM C'!F$4</f>
        <v>0.17647058823529413</v>
      </c>
      <c r="G91" s="25">
        <f ca="1">'TYBCOM C'!G91/'TYBCOM C'!G$4</f>
        <v>8.6956521739130432E-2</v>
      </c>
      <c r="H91" s="25">
        <f ca="1">'TYBCOM C'!H91/'TYBCOM C'!H$4</f>
        <v>0.13636363636363635</v>
      </c>
      <c r="I91" s="25">
        <f ca="1">'TYBCOM C'!I91/'TYBCOM C'!I$4</f>
        <v>0.2</v>
      </c>
      <c r="J91" s="26">
        <f ca="1">IF(C91="MR",'TYBCOM C'!J91/'TYBCOM C'!J$4,"")</f>
        <v>8.6956521739130432E-2</v>
      </c>
      <c r="K91" s="27" t="str">
        <f>IF(C91="DIT",'TYBCOM C'!K91/'TYBCOM C'!K$4,"")</f>
        <v/>
      </c>
      <c r="L91" s="27" t="str">
        <f>IF(D91="CSA",'TYBCOM C'!L91/'TYBCOM C'!L$4,"")</f>
        <v/>
      </c>
      <c r="M91" s="27" t="str">
        <f>IF(D91="CSA",'TYBCOM C'!M91/'TYBCOM C'!M$4,"")</f>
        <v/>
      </c>
      <c r="N91" s="26" t="str">
        <f>IF(D91="PHBW",'TYBCOM C'!N91/'TYBCOM C'!N$4,"")</f>
        <v/>
      </c>
      <c r="O91" s="26">
        <f ca="1">IF(D91="EM",'TYBCOM C'!O91/'TYBCOM C'!O$4,"")</f>
        <v>0.25</v>
      </c>
    </row>
    <row r="92" spans="1:15" ht="12.75">
      <c r="A92" s="23">
        <v>2686</v>
      </c>
      <c r="B92" s="24" t="s">
        <v>121</v>
      </c>
      <c r="C92" s="24" t="s">
        <v>8</v>
      </c>
      <c r="D92" s="24" t="s">
        <v>35</v>
      </c>
      <c r="E92" s="25">
        <f ca="1">'TYBCOM C'!E92/'TYBCOM C'!E$4</f>
        <v>0.31428571428571428</v>
      </c>
      <c r="F92" s="25">
        <f ca="1">'TYBCOM C'!F92/'TYBCOM C'!F$4</f>
        <v>0.14705882352941177</v>
      </c>
      <c r="G92" s="25">
        <f ca="1">'TYBCOM C'!G92/'TYBCOM C'!G$4</f>
        <v>0.17391304347826086</v>
      </c>
      <c r="H92" s="25">
        <f ca="1">'TYBCOM C'!H92/'TYBCOM C'!H$4</f>
        <v>0.27272727272727271</v>
      </c>
      <c r="I92" s="25">
        <f ca="1">'TYBCOM C'!I92/'TYBCOM C'!I$4</f>
        <v>0.24</v>
      </c>
      <c r="J92" s="26">
        <f ca="1">IF(C92="MR",'TYBCOM C'!J92/'TYBCOM C'!J$4,"")</f>
        <v>0.21739130434782608</v>
      </c>
      <c r="K92" s="27" t="str">
        <f>IF(C92="DIT",'TYBCOM C'!K92/'TYBCOM C'!K$4,"")</f>
        <v/>
      </c>
      <c r="L92" s="27" t="str">
        <f>IF(D92="CSA",'TYBCOM C'!L92/'TYBCOM C'!L$4,"")</f>
        <v/>
      </c>
      <c r="M92" s="27" t="str">
        <f>IF(D92="CSA",'TYBCOM C'!M92/'TYBCOM C'!M$4,"")</f>
        <v/>
      </c>
      <c r="N92" s="26">
        <f ca="1">IF(D92="PHBW",'TYBCOM C'!N92/'TYBCOM C'!N$4,"")</f>
        <v>0.23809523809523808</v>
      </c>
      <c r="O92" s="26" t="str">
        <f>IF(D92="EM",'TYBCOM C'!O92/'TYBCOM C'!O$4,"")</f>
        <v/>
      </c>
    </row>
    <row r="93" spans="1:15" ht="12.75">
      <c r="A93" s="23">
        <v>2687</v>
      </c>
      <c r="B93" s="24" t="s">
        <v>122</v>
      </c>
      <c r="C93" s="24" t="s">
        <v>9</v>
      </c>
      <c r="D93" s="24" t="s">
        <v>10</v>
      </c>
      <c r="E93" s="25">
        <f ca="1">'TYBCOM C'!E93/'TYBCOM C'!E$4</f>
        <v>0.17142857142857143</v>
      </c>
      <c r="F93" s="25">
        <f ca="1">'TYBCOM C'!F93/'TYBCOM C'!F$4</f>
        <v>8.8235294117647065E-2</v>
      </c>
      <c r="G93" s="25">
        <f ca="1">'TYBCOM C'!G93/'TYBCOM C'!G$4</f>
        <v>0.17391304347826086</v>
      </c>
      <c r="H93" s="25">
        <f ca="1">'TYBCOM C'!H93/'TYBCOM C'!H$4</f>
        <v>0</v>
      </c>
      <c r="I93" s="25">
        <f ca="1">'TYBCOM C'!I93/'TYBCOM C'!I$4</f>
        <v>0.28000000000000003</v>
      </c>
      <c r="J93" s="26" t="str">
        <f>IF(C93="MR",'TYBCOM C'!J93/'TYBCOM C'!J$4,"")</f>
        <v/>
      </c>
      <c r="K93" s="27">
        <f ca="1">IF(C93="DIT",'TYBCOM C'!K93/'TYBCOM C'!K$4,"")</f>
        <v>0.17647058823529413</v>
      </c>
      <c r="L93" s="27">
        <f ca="1">IF(D93="CSA",'TYBCOM C'!L93/'TYBCOM C'!L$4,"")</f>
        <v>0.34782608695652173</v>
      </c>
      <c r="M93" s="27">
        <f ca="1">IF(D93="CSA",'TYBCOM C'!M93/'TYBCOM C'!M$4,"")</f>
        <v>0.125</v>
      </c>
      <c r="N93" s="26" t="str">
        <f>IF(D93="PHBW",'TYBCOM C'!N93/'TYBCOM C'!N$4,"")</f>
        <v/>
      </c>
      <c r="O93" s="26" t="str">
        <f>IF(D93="EM",'TYBCOM C'!O93/'TYBCOM C'!O$4,"")</f>
        <v/>
      </c>
    </row>
    <row r="94" spans="1:15" ht="12.75">
      <c r="A94" s="23">
        <v>2688</v>
      </c>
      <c r="B94" s="24" t="s">
        <v>123</v>
      </c>
      <c r="C94" s="24" t="s">
        <v>8</v>
      </c>
      <c r="D94" s="24" t="s">
        <v>10</v>
      </c>
      <c r="E94" s="25">
        <f ca="1">'TYBCOM C'!E94/'TYBCOM C'!E$4</f>
        <v>0.54285714285714282</v>
      </c>
      <c r="F94" s="25">
        <f ca="1">'TYBCOM C'!F94/'TYBCOM C'!F$4</f>
        <v>0.41176470588235292</v>
      </c>
      <c r="G94" s="25">
        <f ca="1">'TYBCOM C'!G94/'TYBCOM C'!G$4</f>
        <v>0.73913043478260865</v>
      </c>
      <c r="H94" s="25">
        <f ca="1">'TYBCOM C'!H94/'TYBCOM C'!H$4</f>
        <v>0.18181818181818182</v>
      </c>
      <c r="I94" s="25">
        <f ca="1">'TYBCOM C'!I94/'TYBCOM C'!I$4</f>
        <v>0.56000000000000005</v>
      </c>
      <c r="J94" s="26">
        <f ca="1">IF(C94="MR",'TYBCOM C'!J94/'TYBCOM C'!J$4,"")</f>
        <v>0.52173913043478259</v>
      </c>
      <c r="K94" s="27" t="str">
        <f>IF(C94="DIT",'TYBCOM C'!K94/'TYBCOM C'!K$4,"")</f>
        <v/>
      </c>
      <c r="L94" s="27">
        <f ca="1">IF(D94="CSA",'TYBCOM C'!L94/'TYBCOM C'!L$4,"")</f>
        <v>0.39130434782608697</v>
      </c>
      <c r="M94" s="27">
        <f ca="1">IF(D94="CSA",'TYBCOM C'!M94/'TYBCOM C'!M$4,"")</f>
        <v>0.25</v>
      </c>
      <c r="N94" s="26" t="str">
        <f>IF(D94="PHBW",'TYBCOM C'!N94/'TYBCOM C'!N$4,"")</f>
        <v/>
      </c>
      <c r="O94" s="26" t="str">
        <f>IF(D94="EM",'TYBCOM C'!O94/'TYBCOM C'!O$4,"")</f>
        <v/>
      </c>
    </row>
    <row r="95" spans="1:15" ht="12.75">
      <c r="A95" s="23">
        <v>2689</v>
      </c>
      <c r="B95" s="24" t="s">
        <v>124</v>
      </c>
      <c r="C95" s="24" t="s">
        <v>8</v>
      </c>
      <c r="D95" s="24" t="s">
        <v>35</v>
      </c>
      <c r="E95" s="25">
        <f ca="1">'TYBCOM C'!E95/'TYBCOM C'!E$4</f>
        <v>0.6</v>
      </c>
      <c r="F95" s="25">
        <f ca="1">'TYBCOM C'!F95/'TYBCOM C'!F$4</f>
        <v>0.55882352941176472</v>
      </c>
      <c r="G95" s="25">
        <f ca="1">'TYBCOM C'!G95/'TYBCOM C'!G$4</f>
        <v>0.69565217391304346</v>
      </c>
      <c r="H95" s="25">
        <f ca="1">'TYBCOM C'!H95/'TYBCOM C'!H$4</f>
        <v>0.5</v>
      </c>
      <c r="I95" s="25">
        <f ca="1">'TYBCOM C'!I95/'TYBCOM C'!I$4</f>
        <v>0.48</v>
      </c>
      <c r="J95" s="26">
        <f ca="1">IF(C95="MR",'TYBCOM C'!J95/'TYBCOM C'!J$4,"")</f>
        <v>0.65217391304347827</v>
      </c>
      <c r="K95" s="27" t="str">
        <f>IF(C95="DIT",'TYBCOM C'!K95/'TYBCOM C'!K$4,"")</f>
        <v/>
      </c>
      <c r="L95" s="27" t="str">
        <f>IF(D95="CSA",'TYBCOM C'!L95/'TYBCOM C'!L$4,"")</f>
        <v/>
      </c>
      <c r="M95" s="27" t="str">
        <f>IF(D95="CSA",'TYBCOM C'!M95/'TYBCOM C'!M$4,"")</f>
        <v/>
      </c>
      <c r="N95" s="26">
        <f ca="1">IF(D95="PHBW",'TYBCOM C'!N95/'TYBCOM C'!N$4,"")</f>
        <v>0</v>
      </c>
      <c r="O95" s="26" t="str">
        <f>IF(D95="EM",'TYBCOM C'!O95/'TYBCOM C'!O$4,"")</f>
        <v/>
      </c>
    </row>
    <row r="96" spans="1:15" ht="12.75">
      <c r="A96" s="23">
        <v>2690</v>
      </c>
      <c r="B96" s="24" t="s">
        <v>125</v>
      </c>
      <c r="C96" s="24" t="s">
        <v>8</v>
      </c>
      <c r="D96" s="24" t="s">
        <v>46</v>
      </c>
      <c r="E96" s="25">
        <f ca="1">'TYBCOM C'!E96/'TYBCOM C'!E$4</f>
        <v>0.82857142857142863</v>
      </c>
      <c r="F96" s="25">
        <f ca="1">'TYBCOM C'!F96/'TYBCOM C'!F$4</f>
        <v>0.52941176470588236</v>
      </c>
      <c r="G96" s="25">
        <f ca="1">'TYBCOM C'!G96/'TYBCOM C'!G$4</f>
        <v>0.65217391304347827</v>
      </c>
      <c r="H96" s="25">
        <f ca="1">'TYBCOM C'!H96/'TYBCOM C'!H$4</f>
        <v>0.59090909090909094</v>
      </c>
      <c r="I96" s="25">
        <f ca="1">'TYBCOM C'!I96/'TYBCOM C'!I$4</f>
        <v>0.72</v>
      </c>
      <c r="J96" s="26">
        <f ca="1">IF(C96="MR",'TYBCOM C'!J96/'TYBCOM C'!J$4,"")</f>
        <v>0.65217391304347827</v>
      </c>
      <c r="K96" s="27" t="str">
        <f>IF(C96="DIT",'TYBCOM C'!K96/'TYBCOM C'!K$4,"")</f>
        <v/>
      </c>
      <c r="L96" s="27" t="str">
        <f>IF(D96="CSA",'TYBCOM C'!L96/'TYBCOM C'!L$4,"")</f>
        <v/>
      </c>
      <c r="M96" s="27" t="str">
        <f>IF(D96="CSA",'TYBCOM C'!M96/'TYBCOM C'!M$4,"")</f>
        <v/>
      </c>
      <c r="N96" s="26" t="str">
        <f>IF(D96="PHBW",'TYBCOM C'!N96/'TYBCOM C'!N$4,"")</f>
        <v/>
      </c>
      <c r="O96" s="26">
        <f ca="1">IF(D96="EM",'TYBCOM C'!O96/'TYBCOM C'!O$4,"")</f>
        <v>0.5625</v>
      </c>
    </row>
    <row r="97" spans="1:15" ht="12.75">
      <c r="A97" s="23">
        <v>2691</v>
      </c>
      <c r="B97" s="24" t="s">
        <v>126</v>
      </c>
      <c r="C97" s="24" t="s">
        <v>9</v>
      </c>
      <c r="D97" s="24" t="s">
        <v>10</v>
      </c>
      <c r="E97" s="25">
        <f ca="1">'TYBCOM C'!E97/'TYBCOM C'!E$4</f>
        <v>0.45714285714285713</v>
      </c>
      <c r="F97" s="25">
        <f ca="1">'TYBCOM C'!F97/'TYBCOM C'!F$4</f>
        <v>0.38235294117647056</v>
      </c>
      <c r="G97" s="25">
        <f ca="1">'TYBCOM C'!G97/'TYBCOM C'!G$4</f>
        <v>0.47826086956521741</v>
      </c>
      <c r="H97" s="25">
        <f ca="1">'TYBCOM C'!H97/'TYBCOM C'!H$4</f>
        <v>0.22727272727272727</v>
      </c>
      <c r="I97" s="25">
        <f ca="1">'TYBCOM C'!I97/'TYBCOM C'!I$4</f>
        <v>0.4</v>
      </c>
      <c r="J97" s="26" t="str">
        <f>IF(C97="MR",'TYBCOM C'!J97/'TYBCOM C'!J$4,"")</f>
        <v/>
      </c>
      <c r="K97" s="27">
        <f ca="1">IF(C97="DIT",'TYBCOM C'!K97/'TYBCOM C'!K$4,"")</f>
        <v>0.6470588235294118</v>
      </c>
      <c r="L97" s="27">
        <f ca="1">IF(D97="CSA",'TYBCOM C'!L97/'TYBCOM C'!L$4,"")</f>
        <v>0.43478260869565216</v>
      </c>
      <c r="M97" s="27">
        <f ca="1">IF(D97="CSA",'TYBCOM C'!M97/'TYBCOM C'!M$4,"")</f>
        <v>0.5</v>
      </c>
      <c r="N97" s="26" t="str">
        <f>IF(D97="PHBW",'TYBCOM C'!N97/'TYBCOM C'!N$4,"")</f>
        <v/>
      </c>
      <c r="O97" s="26" t="str">
        <f>IF(D97="EM",'TYBCOM C'!O97/'TYBCOM C'!O$4,"")</f>
        <v/>
      </c>
    </row>
    <row r="98" spans="1:15" ht="12.75">
      <c r="A98" s="23">
        <v>2692</v>
      </c>
      <c r="B98" s="24" t="s">
        <v>127</v>
      </c>
      <c r="C98" s="28" t="s">
        <v>9</v>
      </c>
      <c r="D98" s="28" t="s">
        <v>10</v>
      </c>
      <c r="E98" s="25">
        <f ca="1">'TYBCOM C'!E98/'TYBCOM C'!E$4</f>
        <v>0.68571428571428572</v>
      </c>
      <c r="F98" s="25">
        <f ca="1">'TYBCOM C'!F98/'TYBCOM C'!F$4</f>
        <v>0.41176470588235292</v>
      </c>
      <c r="G98" s="25">
        <f ca="1">'TYBCOM C'!G98/'TYBCOM C'!G$4</f>
        <v>0.52173913043478259</v>
      </c>
      <c r="H98" s="25">
        <f ca="1">'TYBCOM C'!H98/'TYBCOM C'!H$4</f>
        <v>0.31818181818181818</v>
      </c>
      <c r="I98" s="25">
        <f ca="1">'TYBCOM C'!I98/'TYBCOM C'!I$4</f>
        <v>0.52</v>
      </c>
      <c r="J98" s="26" t="str">
        <f>IF(C98="MR",'TYBCOM C'!J98/'TYBCOM C'!J$4,"")</f>
        <v/>
      </c>
      <c r="K98" s="27">
        <f ca="1">IF(C98="DIT",'TYBCOM C'!K98/'TYBCOM C'!K$4,"")</f>
        <v>0.35294117647058826</v>
      </c>
      <c r="L98" s="27">
        <f ca="1">IF(D98="CSA",'TYBCOM C'!L98/'TYBCOM C'!L$4,"")</f>
        <v>0.43478260869565216</v>
      </c>
      <c r="M98" s="27">
        <f ca="1">IF(D98="CSA",'TYBCOM C'!M98/'TYBCOM C'!M$4,"")</f>
        <v>0.5</v>
      </c>
      <c r="N98" s="26" t="str">
        <f>IF(D98="PHBW",'TYBCOM C'!N98/'TYBCOM C'!N$4,"")</f>
        <v/>
      </c>
      <c r="O98" s="26" t="str">
        <f>IF(D98="EM",'TYBCOM C'!O98/'TYBCOM C'!O$4,"")</f>
        <v/>
      </c>
    </row>
    <row r="99" spans="1:15" ht="12.75">
      <c r="A99" s="23">
        <v>2693</v>
      </c>
      <c r="B99" s="24" t="s">
        <v>128</v>
      </c>
      <c r="C99" s="24" t="s">
        <v>8</v>
      </c>
      <c r="D99" s="24" t="s">
        <v>46</v>
      </c>
      <c r="E99" s="25">
        <f ca="1">'TYBCOM C'!E99/'TYBCOM C'!E$4</f>
        <v>0.68571428571428572</v>
      </c>
      <c r="F99" s="25">
        <f ca="1">'TYBCOM C'!F99/'TYBCOM C'!F$4</f>
        <v>0.76470588235294112</v>
      </c>
      <c r="G99" s="25">
        <f ca="1">'TYBCOM C'!G99/'TYBCOM C'!G$4</f>
        <v>0.52173913043478259</v>
      </c>
      <c r="H99" s="25">
        <f ca="1">'TYBCOM C'!H99/'TYBCOM C'!H$4</f>
        <v>0.63636363636363635</v>
      </c>
      <c r="I99" s="25">
        <f ca="1">'TYBCOM C'!I99/'TYBCOM C'!I$4</f>
        <v>0.64</v>
      </c>
      <c r="J99" s="26">
        <f ca="1">IF(C99="MR",'TYBCOM C'!J99/'TYBCOM C'!J$4,"")</f>
        <v>0.52173913043478259</v>
      </c>
      <c r="K99" s="27" t="str">
        <f>IF(C99="DIT",'TYBCOM C'!K99/'TYBCOM C'!K$4,"")</f>
        <v/>
      </c>
      <c r="L99" s="27" t="str">
        <f>IF(D99="CSA",'TYBCOM C'!L99/'TYBCOM C'!L$4,"")</f>
        <v/>
      </c>
      <c r="M99" s="27" t="str">
        <f>IF(D99="CSA",'TYBCOM C'!M99/'TYBCOM C'!M$4,"")</f>
        <v/>
      </c>
      <c r="N99" s="26" t="str">
        <f>IF(D99="PHBW",'TYBCOM C'!N99/'TYBCOM C'!N$4,"")</f>
        <v/>
      </c>
      <c r="O99" s="26">
        <f ca="1">IF(D99="EM",'TYBCOM C'!O99/'TYBCOM C'!O$4,"")</f>
        <v>0.6875</v>
      </c>
    </row>
    <row r="100" spans="1:15" ht="12.75">
      <c r="A100" s="29"/>
    </row>
    <row r="101" spans="1:15" ht="12.75">
      <c r="A101" s="29"/>
    </row>
    <row r="102" spans="1:15" ht="12.75">
      <c r="A102" s="29"/>
    </row>
    <row r="103" spans="1:15" ht="12.75">
      <c r="A103" s="29"/>
    </row>
    <row r="104" spans="1:15" ht="12.75">
      <c r="A104" s="29"/>
    </row>
    <row r="105" spans="1:15" ht="12.75">
      <c r="A105" s="29"/>
    </row>
    <row r="106" spans="1:15" ht="12.75">
      <c r="A106" s="29"/>
    </row>
    <row r="107" spans="1:15" ht="12.75">
      <c r="A107" s="29"/>
    </row>
    <row r="108" spans="1:15" ht="12.75">
      <c r="A108" s="29"/>
    </row>
    <row r="109" spans="1:15" ht="12.75">
      <c r="A109" s="29"/>
    </row>
    <row r="110" spans="1:15" ht="12.75">
      <c r="A110" s="29"/>
    </row>
    <row r="111" spans="1:15" ht="12.75">
      <c r="A111" s="29"/>
    </row>
    <row r="112" spans="1:15" ht="12.75">
      <c r="A112" s="29"/>
    </row>
    <row r="113" spans="1:1" ht="12.75">
      <c r="A113" s="29"/>
    </row>
    <row r="114" spans="1:1" ht="12.75">
      <c r="A114" s="29"/>
    </row>
    <row r="115" spans="1:1" ht="12.75">
      <c r="A115" s="29"/>
    </row>
    <row r="116" spans="1:1" ht="12.75">
      <c r="A116" s="29"/>
    </row>
    <row r="117" spans="1:1" ht="12.75">
      <c r="A117" s="29"/>
    </row>
    <row r="118" spans="1:1" ht="12.75">
      <c r="A118" s="29"/>
    </row>
    <row r="119" spans="1:1" ht="12.75">
      <c r="A119" s="29"/>
    </row>
    <row r="120" spans="1:1" ht="12.75">
      <c r="A120" s="29"/>
    </row>
    <row r="121" spans="1:1" ht="12.75">
      <c r="A121" s="29"/>
    </row>
    <row r="122" spans="1:1" ht="12.75">
      <c r="A122" s="29"/>
    </row>
    <row r="123" spans="1:1" ht="12.75">
      <c r="A123" s="29"/>
    </row>
    <row r="124" spans="1:1" ht="12.75">
      <c r="A124" s="29"/>
    </row>
    <row r="125" spans="1:1" ht="12.75">
      <c r="A125" s="29"/>
    </row>
    <row r="126" spans="1:1" ht="12.75">
      <c r="A126" s="29"/>
    </row>
    <row r="127" spans="1:1" ht="12.75">
      <c r="A127" s="29"/>
    </row>
    <row r="128" spans="1:1" ht="12.75">
      <c r="A128" s="29"/>
    </row>
    <row r="129" spans="1:1" ht="12.75">
      <c r="A129" s="29"/>
    </row>
    <row r="130" spans="1:1" ht="12.75">
      <c r="A130" s="29"/>
    </row>
    <row r="131" spans="1:1" ht="12.75">
      <c r="A131" s="29"/>
    </row>
    <row r="132" spans="1:1" ht="12.75">
      <c r="A132" s="29"/>
    </row>
    <row r="133" spans="1:1" ht="12.75">
      <c r="A133" s="29"/>
    </row>
    <row r="134" spans="1:1" ht="12.75">
      <c r="A134" s="29"/>
    </row>
    <row r="135" spans="1:1" ht="12.75">
      <c r="A135" s="29"/>
    </row>
    <row r="136" spans="1:1" ht="12.75">
      <c r="A136" s="29"/>
    </row>
    <row r="137" spans="1:1" ht="12.75">
      <c r="A137" s="29"/>
    </row>
    <row r="138" spans="1:1" ht="12.75">
      <c r="A138" s="29"/>
    </row>
    <row r="139" spans="1:1" ht="12.75">
      <c r="A139" s="29"/>
    </row>
    <row r="140" spans="1:1" ht="12.75">
      <c r="A140" s="29"/>
    </row>
    <row r="141" spans="1:1" ht="12.75">
      <c r="A141" s="29"/>
    </row>
    <row r="142" spans="1:1" ht="12.75">
      <c r="A142" s="29"/>
    </row>
    <row r="143" spans="1:1" ht="12.75">
      <c r="A143" s="29"/>
    </row>
    <row r="144" spans="1:1" ht="12.75">
      <c r="A144" s="29"/>
    </row>
    <row r="145" spans="1:1" ht="12.75">
      <c r="A145" s="29"/>
    </row>
    <row r="146" spans="1:1" ht="12.75">
      <c r="A146" s="29"/>
    </row>
    <row r="147" spans="1:1" ht="12.75">
      <c r="A147" s="29"/>
    </row>
    <row r="148" spans="1:1" ht="12.75">
      <c r="A148" s="29"/>
    </row>
    <row r="149" spans="1:1" ht="12.75">
      <c r="A149" s="29"/>
    </row>
    <row r="150" spans="1:1" ht="12.75">
      <c r="A150" s="29"/>
    </row>
    <row r="151" spans="1:1" ht="12.75">
      <c r="A151" s="29"/>
    </row>
    <row r="152" spans="1:1" ht="12.75">
      <c r="A152" s="29"/>
    </row>
    <row r="153" spans="1:1" ht="12.75">
      <c r="A153" s="29"/>
    </row>
    <row r="154" spans="1:1" ht="12.75">
      <c r="A154" s="29"/>
    </row>
    <row r="155" spans="1:1" ht="12.75">
      <c r="A155" s="29"/>
    </row>
    <row r="156" spans="1:1" ht="12.75">
      <c r="A156" s="29"/>
    </row>
    <row r="157" spans="1:1" ht="12.75">
      <c r="A157" s="29"/>
    </row>
    <row r="158" spans="1:1" ht="12.75">
      <c r="A158" s="29"/>
    </row>
    <row r="159" spans="1:1" ht="12.75">
      <c r="A159" s="29"/>
    </row>
    <row r="160" spans="1:1" ht="12.75">
      <c r="A160" s="29"/>
    </row>
    <row r="161" spans="1:1" ht="12.75">
      <c r="A161" s="29"/>
    </row>
    <row r="162" spans="1:1" ht="12.75">
      <c r="A162" s="29"/>
    </row>
    <row r="163" spans="1:1" ht="12.75">
      <c r="A163" s="29"/>
    </row>
    <row r="164" spans="1:1" ht="12.75">
      <c r="A164" s="29"/>
    </row>
    <row r="165" spans="1:1" ht="12.75">
      <c r="A165" s="29"/>
    </row>
    <row r="166" spans="1:1" ht="12.75">
      <c r="A166" s="29"/>
    </row>
    <row r="167" spans="1:1" ht="12.75">
      <c r="A167" s="29"/>
    </row>
    <row r="168" spans="1:1" ht="12.75">
      <c r="A168" s="29"/>
    </row>
    <row r="169" spans="1:1" ht="12.75">
      <c r="A169" s="29"/>
    </row>
    <row r="170" spans="1:1" ht="12.75">
      <c r="A170" s="29"/>
    </row>
    <row r="171" spans="1:1" ht="12.75">
      <c r="A171" s="29"/>
    </row>
    <row r="172" spans="1:1" ht="12.75">
      <c r="A172" s="29"/>
    </row>
    <row r="173" spans="1:1" ht="12.75">
      <c r="A173" s="29"/>
    </row>
    <row r="174" spans="1:1" ht="12.75">
      <c r="A174" s="29"/>
    </row>
    <row r="175" spans="1:1" ht="12.75">
      <c r="A175" s="29"/>
    </row>
    <row r="176" spans="1:1" ht="12.75">
      <c r="A176" s="29"/>
    </row>
    <row r="177" spans="1:1" ht="12.75">
      <c r="A177" s="29"/>
    </row>
    <row r="178" spans="1:1" ht="12.75">
      <c r="A178" s="29"/>
    </row>
    <row r="179" spans="1:1" ht="12.75">
      <c r="A179" s="29"/>
    </row>
    <row r="180" spans="1:1" ht="12.75">
      <c r="A180" s="29"/>
    </row>
    <row r="181" spans="1:1" ht="12.75">
      <c r="A181" s="29"/>
    </row>
    <row r="182" spans="1:1" ht="12.75">
      <c r="A182" s="29"/>
    </row>
    <row r="183" spans="1:1" ht="12.75">
      <c r="A183" s="29"/>
    </row>
    <row r="184" spans="1:1" ht="12.75">
      <c r="A184" s="29"/>
    </row>
    <row r="185" spans="1:1" ht="12.75">
      <c r="A185" s="29"/>
    </row>
    <row r="186" spans="1:1" ht="12.75">
      <c r="A186" s="29"/>
    </row>
    <row r="187" spans="1:1" ht="12.75">
      <c r="A187" s="29"/>
    </row>
    <row r="188" spans="1:1" ht="12.75">
      <c r="A188" s="29"/>
    </row>
    <row r="189" spans="1:1" ht="12.75">
      <c r="A189" s="29"/>
    </row>
    <row r="190" spans="1:1" ht="12.75">
      <c r="A190" s="29"/>
    </row>
    <row r="191" spans="1:1" ht="12.75">
      <c r="A191" s="29"/>
    </row>
    <row r="192" spans="1:1" ht="12.75">
      <c r="A192" s="29"/>
    </row>
    <row r="193" spans="1:1" ht="12.75">
      <c r="A193" s="29"/>
    </row>
    <row r="194" spans="1:1" ht="12.75">
      <c r="A194" s="29"/>
    </row>
    <row r="195" spans="1:1" ht="12.75">
      <c r="A195" s="29"/>
    </row>
    <row r="196" spans="1:1" ht="12.75">
      <c r="A196" s="29"/>
    </row>
    <row r="197" spans="1:1" ht="12.75">
      <c r="A197" s="29"/>
    </row>
    <row r="198" spans="1:1" ht="12.75">
      <c r="A198" s="29"/>
    </row>
    <row r="199" spans="1:1" ht="12.75">
      <c r="A199" s="29"/>
    </row>
    <row r="200" spans="1:1" ht="12.75">
      <c r="A200" s="29"/>
    </row>
    <row r="201" spans="1:1" ht="12.75">
      <c r="A201" s="29"/>
    </row>
    <row r="202" spans="1:1" ht="12.75">
      <c r="A202" s="29"/>
    </row>
    <row r="203" spans="1:1" ht="12.75">
      <c r="A203" s="29"/>
    </row>
    <row r="204" spans="1:1" ht="12.75">
      <c r="A204" s="29"/>
    </row>
    <row r="205" spans="1:1" ht="12.75">
      <c r="A205" s="29"/>
    </row>
    <row r="206" spans="1:1" ht="12.75">
      <c r="A206" s="29"/>
    </row>
    <row r="207" spans="1:1" ht="12.75">
      <c r="A207" s="29"/>
    </row>
    <row r="208" spans="1:1" ht="12.75">
      <c r="A208" s="29"/>
    </row>
    <row r="209" spans="1:1" ht="12.75">
      <c r="A209" s="29"/>
    </row>
    <row r="210" spans="1:1" ht="12.75">
      <c r="A210" s="29"/>
    </row>
    <row r="211" spans="1:1" ht="12.75">
      <c r="A211" s="29"/>
    </row>
    <row r="212" spans="1:1" ht="12.75">
      <c r="A212" s="29"/>
    </row>
    <row r="213" spans="1:1" ht="12.75">
      <c r="A213" s="29"/>
    </row>
    <row r="214" spans="1:1" ht="12.75">
      <c r="A214" s="29"/>
    </row>
    <row r="215" spans="1:1" ht="12.75">
      <c r="A215" s="29"/>
    </row>
    <row r="216" spans="1:1" ht="12.75">
      <c r="A216" s="29"/>
    </row>
    <row r="217" spans="1:1" ht="12.75">
      <c r="A217" s="29"/>
    </row>
    <row r="218" spans="1:1" ht="12.75">
      <c r="A218" s="29"/>
    </row>
    <row r="219" spans="1:1" ht="12.75">
      <c r="A219" s="29"/>
    </row>
    <row r="220" spans="1:1" ht="12.75">
      <c r="A220" s="29"/>
    </row>
    <row r="221" spans="1:1" ht="12.75">
      <c r="A221" s="29"/>
    </row>
    <row r="222" spans="1:1" ht="12.75">
      <c r="A222" s="29"/>
    </row>
    <row r="223" spans="1:1" ht="12.75">
      <c r="A223" s="29"/>
    </row>
    <row r="224" spans="1:1" ht="12.75">
      <c r="A224" s="29"/>
    </row>
    <row r="225" spans="1:1" ht="12.75">
      <c r="A225" s="29"/>
    </row>
    <row r="226" spans="1:1" ht="12.75">
      <c r="A226" s="29"/>
    </row>
    <row r="227" spans="1:1" ht="12.75">
      <c r="A227" s="29"/>
    </row>
    <row r="228" spans="1:1" ht="12.75">
      <c r="A228" s="29"/>
    </row>
    <row r="229" spans="1:1" ht="12.75">
      <c r="A229" s="29"/>
    </row>
    <row r="230" spans="1:1" ht="12.75">
      <c r="A230" s="29"/>
    </row>
    <row r="231" spans="1:1" ht="12.75">
      <c r="A231" s="29"/>
    </row>
    <row r="232" spans="1:1" ht="12.75">
      <c r="A232" s="29"/>
    </row>
    <row r="233" spans="1:1" ht="12.75">
      <c r="A233" s="29"/>
    </row>
    <row r="234" spans="1:1" ht="12.75">
      <c r="A234" s="29"/>
    </row>
    <row r="235" spans="1:1" ht="12.75">
      <c r="A235" s="29"/>
    </row>
    <row r="236" spans="1:1" ht="12.75">
      <c r="A236" s="29"/>
    </row>
    <row r="237" spans="1:1" ht="12.75">
      <c r="A237" s="29"/>
    </row>
    <row r="238" spans="1:1" ht="12.75">
      <c r="A238" s="29"/>
    </row>
    <row r="239" spans="1:1" ht="12.75">
      <c r="A239" s="29"/>
    </row>
    <row r="240" spans="1:1" ht="12.75">
      <c r="A240" s="29"/>
    </row>
    <row r="241" spans="1:1" ht="12.75">
      <c r="A241" s="29"/>
    </row>
    <row r="242" spans="1:1" ht="12.75">
      <c r="A242" s="29"/>
    </row>
    <row r="243" spans="1:1" ht="12.75">
      <c r="A243" s="29"/>
    </row>
    <row r="244" spans="1:1" ht="12.75">
      <c r="A244" s="29"/>
    </row>
    <row r="245" spans="1:1" ht="12.75">
      <c r="A245" s="29"/>
    </row>
    <row r="246" spans="1:1" ht="12.75">
      <c r="A246" s="29"/>
    </row>
    <row r="247" spans="1:1" ht="12.75">
      <c r="A247" s="29"/>
    </row>
    <row r="248" spans="1:1" ht="12.75">
      <c r="A248" s="29"/>
    </row>
    <row r="249" spans="1:1" ht="12.75">
      <c r="A249" s="29"/>
    </row>
    <row r="250" spans="1:1" ht="12.75">
      <c r="A250" s="29"/>
    </row>
    <row r="251" spans="1:1" ht="12.75">
      <c r="A251" s="29"/>
    </row>
    <row r="252" spans="1:1" ht="12.75">
      <c r="A252" s="29"/>
    </row>
    <row r="253" spans="1:1" ht="12.75">
      <c r="A253" s="29"/>
    </row>
    <row r="254" spans="1:1" ht="12.75">
      <c r="A254" s="29"/>
    </row>
    <row r="255" spans="1:1" ht="12.75">
      <c r="A255" s="29"/>
    </row>
    <row r="256" spans="1:1" ht="12.75">
      <c r="A256" s="29"/>
    </row>
    <row r="257" spans="1:1" ht="12.75">
      <c r="A257" s="29"/>
    </row>
    <row r="258" spans="1:1" ht="12.75">
      <c r="A258" s="29"/>
    </row>
    <row r="259" spans="1:1" ht="12.75">
      <c r="A259" s="29"/>
    </row>
    <row r="260" spans="1:1" ht="12.75">
      <c r="A260" s="29"/>
    </row>
    <row r="261" spans="1:1" ht="12.75">
      <c r="A261" s="29"/>
    </row>
    <row r="262" spans="1:1" ht="12.75">
      <c r="A262" s="29"/>
    </row>
    <row r="263" spans="1:1" ht="12.75">
      <c r="A263" s="29"/>
    </row>
    <row r="264" spans="1:1" ht="12.75">
      <c r="A264" s="29"/>
    </row>
    <row r="265" spans="1:1" ht="12.75">
      <c r="A265" s="29"/>
    </row>
    <row r="266" spans="1:1" ht="12.75">
      <c r="A266" s="29"/>
    </row>
    <row r="267" spans="1:1" ht="12.75">
      <c r="A267" s="29"/>
    </row>
    <row r="268" spans="1:1" ht="12.75">
      <c r="A268" s="29"/>
    </row>
    <row r="269" spans="1:1" ht="12.75">
      <c r="A269" s="29"/>
    </row>
    <row r="270" spans="1:1" ht="12.75">
      <c r="A270" s="29"/>
    </row>
    <row r="271" spans="1:1" ht="12.75">
      <c r="A271" s="29"/>
    </row>
    <row r="272" spans="1:1" ht="12.75">
      <c r="A272" s="29"/>
    </row>
    <row r="273" spans="1:1" ht="12.75">
      <c r="A273" s="29"/>
    </row>
    <row r="274" spans="1:1" ht="12.75">
      <c r="A274" s="29"/>
    </row>
    <row r="275" spans="1:1" ht="12.75">
      <c r="A275" s="29"/>
    </row>
    <row r="276" spans="1:1" ht="12.75">
      <c r="A276" s="29"/>
    </row>
    <row r="277" spans="1:1" ht="12.75">
      <c r="A277" s="29"/>
    </row>
    <row r="278" spans="1:1" ht="12.75">
      <c r="A278" s="29"/>
    </row>
    <row r="279" spans="1:1" ht="12.75">
      <c r="A279" s="29"/>
    </row>
    <row r="280" spans="1:1" ht="12.75">
      <c r="A280" s="29"/>
    </row>
    <row r="281" spans="1:1" ht="12.75">
      <c r="A281" s="29"/>
    </row>
    <row r="282" spans="1:1" ht="12.75">
      <c r="A282" s="29"/>
    </row>
    <row r="283" spans="1:1" ht="12.75">
      <c r="A283" s="29"/>
    </row>
    <row r="284" spans="1:1" ht="12.75">
      <c r="A284" s="29"/>
    </row>
    <row r="285" spans="1:1" ht="12.75">
      <c r="A285" s="29"/>
    </row>
    <row r="286" spans="1:1" ht="12.75">
      <c r="A286" s="29"/>
    </row>
    <row r="287" spans="1:1" ht="12.75">
      <c r="A287" s="29"/>
    </row>
    <row r="288" spans="1:1" ht="12.75">
      <c r="A288" s="29"/>
    </row>
    <row r="289" spans="1:1" ht="12.75">
      <c r="A289" s="29"/>
    </row>
    <row r="290" spans="1:1" ht="12.75">
      <c r="A290" s="29"/>
    </row>
    <row r="291" spans="1:1" ht="12.75">
      <c r="A291" s="29"/>
    </row>
    <row r="292" spans="1:1" ht="12.75">
      <c r="A292" s="29"/>
    </row>
    <row r="293" spans="1:1" ht="12.75">
      <c r="A293" s="29"/>
    </row>
    <row r="294" spans="1:1" ht="12.75">
      <c r="A294" s="29"/>
    </row>
    <row r="295" spans="1:1" ht="12.75">
      <c r="A295" s="29"/>
    </row>
    <row r="296" spans="1:1" ht="12.75">
      <c r="A296" s="29"/>
    </row>
    <row r="297" spans="1:1" ht="12.75">
      <c r="A297" s="29"/>
    </row>
    <row r="298" spans="1:1" ht="12.75">
      <c r="A298" s="29"/>
    </row>
    <row r="299" spans="1:1" ht="12.75">
      <c r="A299" s="29"/>
    </row>
    <row r="300" spans="1:1" ht="12.75">
      <c r="A300" s="29"/>
    </row>
    <row r="301" spans="1:1" ht="12.75">
      <c r="A301" s="29"/>
    </row>
    <row r="302" spans="1:1" ht="12.75">
      <c r="A302" s="29"/>
    </row>
    <row r="303" spans="1:1" ht="12.75">
      <c r="A303" s="29"/>
    </row>
    <row r="304" spans="1:1" ht="12.75">
      <c r="A304" s="29"/>
    </row>
    <row r="305" spans="1:1" ht="12.75">
      <c r="A305" s="29"/>
    </row>
    <row r="306" spans="1:1" ht="12.75">
      <c r="A306" s="29"/>
    </row>
    <row r="307" spans="1:1" ht="12.75">
      <c r="A307" s="29"/>
    </row>
    <row r="308" spans="1:1" ht="12.75">
      <c r="A308" s="29"/>
    </row>
    <row r="309" spans="1:1" ht="12.75">
      <c r="A309" s="29"/>
    </row>
    <row r="310" spans="1:1" ht="12.75">
      <c r="A310" s="29"/>
    </row>
    <row r="311" spans="1:1" ht="12.75">
      <c r="A311" s="29"/>
    </row>
    <row r="312" spans="1:1" ht="12.75">
      <c r="A312" s="29"/>
    </row>
    <row r="313" spans="1:1" ht="12.75">
      <c r="A313" s="29"/>
    </row>
    <row r="314" spans="1:1" ht="12.75">
      <c r="A314" s="29"/>
    </row>
    <row r="315" spans="1:1" ht="12.75">
      <c r="A315" s="29"/>
    </row>
    <row r="316" spans="1:1" ht="12.75">
      <c r="A316" s="29"/>
    </row>
    <row r="317" spans="1:1" ht="12.75">
      <c r="A317" s="29"/>
    </row>
    <row r="318" spans="1:1" ht="12.75">
      <c r="A318" s="29"/>
    </row>
    <row r="319" spans="1:1" ht="12.75">
      <c r="A319" s="29"/>
    </row>
    <row r="320" spans="1:1" ht="12.75">
      <c r="A320" s="29"/>
    </row>
    <row r="321" spans="1:1" ht="12.75">
      <c r="A321" s="29"/>
    </row>
    <row r="322" spans="1:1" ht="12.75">
      <c r="A322" s="29"/>
    </row>
    <row r="323" spans="1:1" ht="12.75">
      <c r="A323" s="29"/>
    </row>
    <row r="324" spans="1:1" ht="12.75">
      <c r="A324" s="29"/>
    </row>
    <row r="325" spans="1:1" ht="12.75">
      <c r="A325" s="29"/>
    </row>
    <row r="326" spans="1:1" ht="12.75">
      <c r="A326" s="29"/>
    </row>
    <row r="327" spans="1:1" ht="12.75">
      <c r="A327" s="29"/>
    </row>
    <row r="328" spans="1:1" ht="12.75">
      <c r="A328" s="29"/>
    </row>
    <row r="329" spans="1:1" ht="12.75">
      <c r="A329" s="29"/>
    </row>
    <row r="330" spans="1:1" ht="12.75">
      <c r="A330" s="29"/>
    </row>
    <row r="331" spans="1:1" ht="12.75">
      <c r="A331" s="29"/>
    </row>
    <row r="332" spans="1:1" ht="12.75">
      <c r="A332" s="29"/>
    </row>
    <row r="333" spans="1:1" ht="12.75">
      <c r="A333" s="29"/>
    </row>
    <row r="334" spans="1:1" ht="12.75">
      <c r="A334" s="29"/>
    </row>
    <row r="335" spans="1:1" ht="12.75">
      <c r="A335" s="29"/>
    </row>
    <row r="336" spans="1:1" ht="12.75">
      <c r="A336" s="29"/>
    </row>
    <row r="337" spans="1:1" ht="12.75">
      <c r="A337" s="29"/>
    </row>
    <row r="338" spans="1:1" ht="12.75">
      <c r="A338" s="29"/>
    </row>
    <row r="339" spans="1:1" ht="12.75">
      <c r="A339" s="29"/>
    </row>
    <row r="340" spans="1:1" ht="12.75">
      <c r="A340" s="29"/>
    </row>
    <row r="341" spans="1:1" ht="12.75">
      <c r="A341" s="29"/>
    </row>
    <row r="342" spans="1:1" ht="12.75">
      <c r="A342" s="29"/>
    </row>
    <row r="343" spans="1:1" ht="12.75">
      <c r="A343" s="29"/>
    </row>
    <row r="344" spans="1:1" ht="12.75">
      <c r="A344" s="29"/>
    </row>
    <row r="345" spans="1:1" ht="12.75">
      <c r="A345" s="29"/>
    </row>
    <row r="346" spans="1:1" ht="12.75">
      <c r="A346" s="29"/>
    </row>
    <row r="347" spans="1:1" ht="12.75">
      <c r="A347" s="29"/>
    </row>
    <row r="348" spans="1:1" ht="12.75">
      <c r="A348" s="29"/>
    </row>
    <row r="349" spans="1:1" ht="12.75">
      <c r="A349" s="29"/>
    </row>
    <row r="350" spans="1:1" ht="12.75">
      <c r="A350" s="29"/>
    </row>
    <row r="351" spans="1:1" ht="12.75">
      <c r="A351" s="29"/>
    </row>
    <row r="352" spans="1:1" ht="12.75">
      <c r="A352" s="29"/>
    </row>
    <row r="353" spans="1:1" ht="12.75">
      <c r="A353" s="29"/>
    </row>
    <row r="354" spans="1:1" ht="12.75">
      <c r="A354" s="29"/>
    </row>
    <row r="355" spans="1:1" ht="12.75">
      <c r="A355" s="29"/>
    </row>
    <row r="356" spans="1:1" ht="12.75">
      <c r="A356" s="29"/>
    </row>
    <row r="357" spans="1:1" ht="12.75">
      <c r="A357" s="29"/>
    </row>
    <row r="358" spans="1:1" ht="12.75">
      <c r="A358" s="29"/>
    </row>
    <row r="359" spans="1:1" ht="12.75">
      <c r="A359" s="29"/>
    </row>
    <row r="360" spans="1:1" ht="12.75">
      <c r="A360" s="29"/>
    </row>
    <row r="361" spans="1:1" ht="12.75">
      <c r="A361" s="29"/>
    </row>
    <row r="362" spans="1:1" ht="12.75">
      <c r="A362" s="29"/>
    </row>
    <row r="363" spans="1:1" ht="12.75">
      <c r="A363" s="29"/>
    </row>
    <row r="364" spans="1:1" ht="12.75">
      <c r="A364" s="29"/>
    </row>
    <row r="365" spans="1:1" ht="12.75">
      <c r="A365" s="29"/>
    </row>
    <row r="366" spans="1:1" ht="12.75">
      <c r="A366" s="29"/>
    </row>
    <row r="367" spans="1:1" ht="12.75">
      <c r="A367" s="29"/>
    </row>
    <row r="368" spans="1:1" ht="12.75">
      <c r="A368" s="29"/>
    </row>
    <row r="369" spans="1:1" ht="12.75">
      <c r="A369" s="29"/>
    </row>
    <row r="370" spans="1:1" ht="12.75">
      <c r="A370" s="29"/>
    </row>
    <row r="371" spans="1:1" ht="12.75">
      <c r="A371" s="29"/>
    </row>
    <row r="372" spans="1:1" ht="12.75">
      <c r="A372" s="29"/>
    </row>
    <row r="373" spans="1:1" ht="12.75">
      <c r="A373" s="29"/>
    </row>
    <row r="374" spans="1:1" ht="12.75">
      <c r="A374" s="29"/>
    </row>
    <row r="375" spans="1:1" ht="12.75">
      <c r="A375" s="29"/>
    </row>
    <row r="376" spans="1:1" ht="12.75">
      <c r="A376" s="29"/>
    </row>
    <row r="377" spans="1:1" ht="12.75">
      <c r="A377" s="29"/>
    </row>
    <row r="378" spans="1:1" ht="12.75">
      <c r="A378" s="29"/>
    </row>
    <row r="379" spans="1:1" ht="12.75">
      <c r="A379" s="29"/>
    </row>
    <row r="380" spans="1:1" ht="12.75">
      <c r="A380" s="29"/>
    </row>
    <row r="381" spans="1:1" ht="12.75">
      <c r="A381" s="29"/>
    </row>
    <row r="382" spans="1:1" ht="12.75">
      <c r="A382" s="29"/>
    </row>
    <row r="383" spans="1:1" ht="12.75">
      <c r="A383" s="29"/>
    </row>
    <row r="384" spans="1:1" ht="12.75">
      <c r="A384" s="29"/>
    </row>
    <row r="385" spans="1:1" ht="12.75">
      <c r="A385" s="29"/>
    </row>
    <row r="386" spans="1:1" ht="12.75">
      <c r="A386" s="29"/>
    </row>
    <row r="387" spans="1:1" ht="12.75">
      <c r="A387" s="29"/>
    </row>
    <row r="388" spans="1:1" ht="12.75">
      <c r="A388" s="29"/>
    </row>
    <row r="389" spans="1:1" ht="12.75">
      <c r="A389" s="29"/>
    </row>
    <row r="390" spans="1:1" ht="12.75">
      <c r="A390" s="29"/>
    </row>
    <row r="391" spans="1:1" ht="12.75">
      <c r="A391" s="29"/>
    </row>
    <row r="392" spans="1:1" ht="12.75">
      <c r="A392" s="29"/>
    </row>
    <row r="393" spans="1:1" ht="12.75">
      <c r="A393" s="29"/>
    </row>
    <row r="394" spans="1:1" ht="12.75">
      <c r="A394" s="29"/>
    </row>
    <row r="395" spans="1:1" ht="12.75">
      <c r="A395" s="29"/>
    </row>
    <row r="396" spans="1:1" ht="12.75">
      <c r="A396" s="29"/>
    </row>
    <row r="397" spans="1:1" ht="12.75">
      <c r="A397" s="29"/>
    </row>
    <row r="398" spans="1:1" ht="12.75">
      <c r="A398" s="29"/>
    </row>
    <row r="399" spans="1:1" ht="12.75">
      <c r="A399" s="29"/>
    </row>
    <row r="400" spans="1:1" ht="12.75">
      <c r="A400" s="29"/>
    </row>
    <row r="401" spans="1:1" ht="12.75">
      <c r="A401" s="29"/>
    </row>
    <row r="402" spans="1:1" ht="12.75">
      <c r="A402" s="29"/>
    </row>
    <row r="403" spans="1:1" ht="12.75">
      <c r="A403" s="29"/>
    </row>
    <row r="404" spans="1:1" ht="12.75">
      <c r="A404" s="29"/>
    </row>
    <row r="405" spans="1:1" ht="12.75">
      <c r="A405" s="29"/>
    </row>
    <row r="406" spans="1:1" ht="12.75">
      <c r="A406" s="29"/>
    </row>
    <row r="407" spans="1:1" ht="12.75">
      <c r="A407" s="29"/>
    </row>
    <row r="408" spans="1:1" ht="12.75">
      <c r="A408" s="29"/>
    </row>
    <row r="409" spans="1:1" ht="12.75">
      <c r="A409" s="29"/>
    </row>
    <row r="410" spans="1:1" ht="12.75">
      <c r="A410" s="29"/>
    </row>
    <row r="411" spans="1:1" ht="12.75">
      <c r="A411" s="29"/>
    </row>
    <row r="412" spans="1:1" ht="12.75">
      <c r="A412" s="29"/>
    </row>
    <row r="413" spans="1:1" ht="12.75">
      <c r="A413" s="29"/>
    </row>
    <row r="414" spans="1:1" ht="12.75">
      <c r="A414" s="29"/>
    </row>
    <row r="415" spans="1:1" ht="12.75">
      <c r="A415" s="29"/>
    </row>
    <row r="416" spans="1:1" ht="12.75">
      <c r="A416" s="29"/>
    </row>
    <row r="417" spans="1:1" ht="12.75">
      <c r="A417" s="29"/>
    </row>
    <row r="418" spans="1:1" ht="12.75">
      <c r="A418" s="29"/>
    </row>
    <row r="419" spans="1:1" ht="12.75">
      <c r="A419" s="29"/>
    </row>
    <row r="420" spans="1:1" ht="12.75">
      <c r="A420" s="29"/>
    </row>
    <row r="421" spans="1:1" ht="12.75">
      <c r="A421" s="29"/>
    </row>
    <row r="422" spans="1:1" ht="12.75">
      <c r="A422" s="29"/>
    </row>
    <row r="423" spans="1:1" ht="12.75">
      <c r="A423" s="29"/>
    </row>
    <row r="424" spans="1:1" ht="12.75">
      <c r="A424" s="29"/>
    </row>
    <row r="425" spans="1:1" ht="12.75">
      <c r="A425" s="29"/>
    </row>
    <row r="426" spans="1:1" ht="12.75">
      <c r="A426" s="29"/>
    </row>
    <row r="427" spans="1:1" ht="12.75">
      <c r="A427" s="29"/>
    </row>
    <row r="428" spans="1:1" ht="12.75">
      <c r="A428" s="29"/>
    </row>
    <row r="429" spans="1:1" ht="12.75">
      <c r="A429" s="29"/>
    </row>
    <row r="430" spans="1:1" ht="12.75">
      <c r="A430" s="29"/>
    </row>
    <row r="431" spans="1:1" ht="12.75">
      <c r="A431" s="29"/>
    </row>
    <row r="432" spans="1:1" ht="12.75">
      <c r="A432" s="29"/>
    </row>
    <row r="433" spans="1:1" ht="12.75">
      <c r="A433" s="29"/>
    </row>
    <row r="434" spans="1:1" ht="12.75">
      <c r="A434" s="29"/>
    </row>
    <row r="435" spans="1:1" ht="12.75">
      <c r="A435" s="29"/>
    </row>
    <row r="436" spans="1:1" ht="12.75">
      <c r="A436" s="29"/>
    </row>
    <row r="437" spans="1:1" ht="12.75">
      <c r="A437" s="29"/>
    </row>
    <row r="438" spans="1:1" ht="12.75">
      <c r="A438" s="29"/>
    </row>
    <row r="439" spans="1:1" ht="12.75">
      <c r="A439" s="29"/>
    </row>
    <row r="440" spans="1:1" ht="12.75">
      <c r="A440" s="29"/>
    </row>
    <row r="441" spans="1:1" ht="12.75">
      <c r="A441" s="29"/>
    </row>
    <row r="442" spans="1:1" ht="12.75">
      <c r="A442" s="29"/>
    </row>
    <row r="443" spans="1:1" ht="12.75">
      <c r="A443" s="29"/>
    </row>
    <row r="444" spans="1:1" ht="12.75">
      <c r="A444" s="29"/>
    </row>
    <row r="445" spans="1:1" ht="12.75">
      <c r="A445" s="29"/>
    </row>
    <row r="446" spans="1:1" ht="12.75">
      <c r="A446" s="29"/>
    </row>
    <row r="447" spans="1:1" ht="12.75">
      <c r="A447" s="29"/>
    </row>
    <row r="448" spans="1:1" ht="12.75">
      <c r="A448" s="29"/>
    </row>
    <row r="449" spans="1:1" ht="12.75">
      <c r="A449" s="29"/>
    </row>
    <row r="450" spans="1:1" ht="12.75">
      <c r="A450" s="29"/>
    </row>
    <row r="451" spans="1:1" ht="12.75">
      <c r="A451" s="29"/>
    </row>
    <row r="452" spans="1:1" ht="12.75">
      <c r="A452" s="29"/>
    </row>
    <row r="453" spans="1:1" ht="12.75">
      <c r="A453" s="29"/>
    </row>
    <row r="454" spans="1:1" ht="12.75">
      <c r="A454" s="29"/>
    </row>
    <row r="455" spans="1:1" ht="12.75">
      <c r="A455" s="29"/>
    </row>
    <row r="456" spans="1:1" ht="12.75">
      <c r="A456" s="29"/>
    </row>
    <row r="457" spans="1:1" ht="12.75">
      <c r="A457" s="29"/>
    </row>
    <row r="458" spans="1:1" ht="12.75">
      <c r="A458" s="29"/>
    </row>
    <row r="459" spans="1:1" ht="12.75">
      <c r="A459" s="29"/>
    </row>
    <row r="460" spans="1:1" ht="12.75">
      <c r="A460" s="29"/>
    </row>
    <row r="461" spans="1:1" ht="12.75">
      <c r="A461" s="29"/>
    </row>
    <row r="462" spans="1:1" ht="12.75">
      <c r="A462" s="29"/>
    </row>
    <row r="463" spans="1:1" ht="12.75">
      <c r="A463" s="29"/>
    </row>
    <row r="464" spans="1:1" ht="12.75">
      <c r="A464" s="29"/>
    </row>
    <row r="465" spans="1:1" ht="12.75">
      <c r="A465" s="29"/>
    </row>
    <row r="466" spans="1:1" ht="12.75">
      <c r="A466" s="29"/>
    </row>
    <row r="467" spans="1:1" ht="12.75">
      <c r="A467" s="29"/>
    </row>
    <row r="468" spans="1:1" ht="12.75">
      <c r="A468" s="29"/>
    </row>
    <row r="469" spans="1:1" ht="12.75">
      <c r="A469" s="29"/>
    </row>
    <row r="470" spans="1:1" ht="12.75">
      <c r="A470" s="29"/>
    </row>
    <row r="471" spans="1:1" ht="12.75">
      <c r="A471" s="29"/>
    </row>
    <row r="472" spans="1:1" ht="12.75">
      <c r="A472" s="29"/>
    </row>
    <row r="473" spans="1:1" ht="12.75">
      <c r="A473" s="29"/>
    </row>
    <row r="474" spans="1:1" ht="12.75">
      <c r="A474" s="29"/>
    </row>
    <row r="475" spans="1:1" ht="12.75">
      <c r="A475" s="29"/>
    </row>
    <row r="476" spans="1:1" ht="12.75">
      <c r="A476" s="29"/>
    </row>
    <row r="477" spans="1:1" ht="12.75">
      <c r="A477" s="29"/>
    </row>
    <row r="478" spans="1:1" ht="12.75">
      <c r="A478" s="29"/>
    </row>
    <row r="479" spans="1:1" ht="12.75">
      <c r="A479" s="29"/>
    </row>
    <row r="480" spans="1:1" ht="12.75">
      <c r="A480" s="29"/>
    </row>
    <row r="481" spans="1:1" ht="12.75">
      <c r="A481" s="29"/>
    </row>
    <row r="482" spans="1:1" ht="12.75">
      <c r="A482" s="29"/>
    </row>
    <row r="483" spans="1:1" ht="12.75">
      <c r="A483" s="29"/>
    </row>
    <row r="484" spans="1:1" ht="12.75">
      <c r="A484" s="29"/>
    </row>
    <row r="485" spans="1:1" ht="12.75">
      <c r="A485" s="29"/>
    </row>
    <row r="486" spans="1:1" ht="12.75">
      <c r="A486" s="29"/>
    </row>
    <row r="487" spans="1:1" ht="12.75">
      <c r="A487" s="29"/>
    </row>
    <row r="488" spans="1:1" ht="12.75">
      <c r="A488" s="29"/>
    </row>
    <row r="489" spans="1:1" ht="12.75">
      <c r="A489" s="29"/>
    </row>
    <row r="490" spans="1:1" ht="12.75">
      <c r="A490" s="29"/>
    </row>
    <row r="491" spans="1:1" ht="12.75">
      <c r="A491" s="29"/>
    </row>
    <row r="492" spans="1:1" ht="12.75">
      <c r="A492" s="29"/>
    </row>
    <row r="493" spans="1:1" ht="12.75">
      <c r="A493" s="29"/>
    </row>
    <row r="494" spans="1:1" ht="12.75">
      <c r="A494" s="29"/>
    </row>
    <row r="495" spans="1:1" ht="12.75">
      <c r="A495" s="29"/>
    </row>
    <row r="496" spans="1:1" ht="12.75">
      <c r="A496" s="29"/>
    </row>
    <row r="497" spans="1:1" ht="12.75">
      <c r="A497" s="29"/>
    </row>
    <row r="498" spans="1:1" ht="12.75">
      <c r="A498" s="29"/>
    </row>
    <row r="499" spans="1:1" ht="12.75">
      <c r="A499" s="29"/>
    </row>
    <row r="500" spans="1:1" ht="12.75">
      <c r="A500" s="29"/>
    </row>
    <row r="501" spans="1:1" ht="12.75">
      <c r="A501" s="29"/>
    </row>
    <row r="502" spans="1:1" ht="12.75">
      <c r="A502" s="29"/>
    </row>
    <row r="503" spans="1:1" ht="12.75">
      <c r="A503" s="29"/>
    </row>
    <row r="504" spans="1:1" ht="12.75">
      <c r="A504" s="29"/>
    </row>
    <row r="505" spans="1:1" ht="12.75">
      <c r="A505" s="29"/>
    </row>
    <row r="506" spans="1:1" ht="12.75">
      <c r="A506" s="29"/>
    </row>
    <row r="507" spans="1:1" ht="12.75">
      <c r="A507" s="29"/>
    </row>
    <row r="508" spans="1:1" ht="12.75">
      <c r="A508" s="29"/>
    </row>
    <row r="509" spans="1:1" ht="12.75">
      <c r="A509" s="29"/>
    </row>
    <row r="510" spans="1:1" ht="12.75">
      <c r="A510" s="29"/>
    </row>
    <row r="511" spans="1:1" ht="12.75">
      <c r="A511" s="29"/>
    </row>
    <row r="512" spans="1:1" ht="12.75">
      <c r="A512" s="29"/>
    </row>
    <row r="513" spans="1:1" ht="12.75">
      <c r="A513" s="29"/>
    </row>
    <row r="514" spans="1:1" ht="12.75">
      <c r="A514" s="29"/>
    </row>
    <row r="515" spans="1:1" ht="12.75">
      <c r="A515" s="29"/>
    </row>
    <row r="516" spans="1:1" ht="12.75">
      <c r="A516" s="29"/>
    </row>
    <row r="517" spans="1:1" ht="12.75">
      <c r="A517" s="29"/>
    </row>
    <row r="518" spans="1:1" ht="12.75">
      <c r="A518" s="29"/>
    </row>
    <row r="519" spans="1:1" ht="12.75">
      <c r="A519" s="29"/>
    </row>
    <row r="520" spans="1:1" ht="12.75">
      <c r="A520" s="29"/>
    </row>
    <row r="521" spans="1:1" ht="12.75">
      <c r="A521" s="29"/>
    </row>
    <row r="522" spans="1:1" ht="12.75">
      <c r="A522" s="29"/>
    </row>
    <row r="523" spans="1:1" ht="12.75">
      <c r="A523" s="29"/>
    </row>
    <row r="524" spans="1:1" ht="12.75">
      <c r="A524" s="29"/>
    </row>
    <row r="525" spans="1:1" ht="12.75">
      <c r="A525" s="29"/>
    </row>
    <row r="526" spans="1:1" ht="12.75">
      <c r="A526" s="29"/>
    </row>
    <row r="527" spans="1:1" ht="12.75">
      <c r="A527" s="29"/>
    </row>
    <row r="528" spans="1:1" ht="12.75">
      <c r="A528" s="29"/>
    </row>
    <row r="529" spans="1:1" ht="12.75">
      <c r="A529" s="29"/>
    </row>
    <row r="530" spans="1:1" ht="12.75">
      <c r="A530" s="29"/>
    </row>
    <row r="531" spans="1:1" ht="12.75">
      <c r="A531" s="29"/>
    </row>
    <row r="532" spans="1:1" ht="12.75">
      <c r="A532" s="29"/>
    </row>
    <row r="533" spans="1:1" ht="12.75">
      <c r="A533" s="29"/>
    </row>
    <row r="534" spans="1:1" ht="12.75">
      <c r="A534" s="29"/>
    </row>
    <row r="535" spans="1:1" ht="12.75">
      <c r="A535" s="29"/>
    </row>
    <row r="536" spans="1:1" ht="12.75">
      <c r="A536" s="29"/>
    </row>
    <row r="537" spans="1:1" ht="12.75">
      <c r="A537" s="29"/>
    </row>
    <row r="538" spans="1:1" ht="12.75">
      <c r="A538" s="29"/>
    </row>
    <row r="539" spans="1:1" ht="12.75">
      <c r="A539" s="29"/>
    </row>
    <row r="540" spans="1:1" ht="12.75">
      <c r="A540" s="29"/>
    </row>
    <row r="541" spans="1:1" ht="12.75">
      <c r="A541" s="29"/>
    </row>
    <row r="542" spans="1:1" ht="12.75">
      <c r="A542" s="29"/>
    </row>
    <row r="543" spans="1:1" ht="12.75">
      <c r="A543" s="29"/>
    </row>
    <row r="544" spans="1:1" ht="12.75">
      <c r="A544" s="29"/>
    </row>
    <row r="545" spans="1:1" ht="12.75">
      <c r="A545" s="29"/>
    </row>
    <row r="546" spans="1:1" ht="12.75">
      <c r="A546" s="29"/>
    </row>
    <row r="547" spans="1:1" ht="12.75">
      <c r="A547" s="29"/>
    </row>
    <row r="548" spans="1:1" ht="12.75">
      <c r="A548" s="29"/>
    </row>
    <row r="549" spans="1:1" ht="12.75">
      <c r="A549" s="29"/>
    </row>
    <row r="550" spans="1:1" ht="12.75">
      <c r="A550" s="29"/>
    </row>
    <row r="551" spans="1:1" ht="12.75">
      <c r="A551" s="29"/>
    </row>
    <row r="552" spans="1:1" ht="12.75">
      <c r="A552" s="29"/>
    </row>
    <row r="553" spans="1:1" ht="12.75">
      <c r="A553" s="29"/>
    </row>
    <row r="554" spans="1:1" ht="12.75">
      <c r="A554" s="29"/>
    </row>
    <row r="555" spans="1:1" ht="12.75">
      <c r="A555" s="29"/>
    </row>
    <row r="556" spans="1:1" ht="12.75">
      <c r="A556" s="29"/>
    </row>
    <row r="557" spans="1:1" ht="12.75">
      <c r="A557" s="29"/>
    </row>
    <row r="558" spans="1:1" ht="12.75">
      <c r="A558" s="29"/>
    </row>
    <row r="559" spans="1:1" ht="12.75">
      <c r="A559" s="29"/>
    </row>
    <row r="560" spans="1:1" ht="12.75">
      <c r="A560" s="29"/>
    </row>
    <row r="561" spans="1:1" ht="12.75">
      <c r="A561" s="29"/>
    </row>
    <row r="562" spans="1:1" ht="12.75">
      <c r="A562" s="29"/>
    </row>
    <row r="563" spans="1:1" ht="12.75">
      <c r="A563" s="29"/>
    </row>
    <row r="564" spans="1:1" ht="12.75">
      <c r="A564" s="29"/>
    </row>
    <row r="565" spans="1:1" ht="12.75">
      <c r="A565" s="29"/>
    </row>
    <row r="566" spans="1:1" ht="12.75">
      <c r="A566" s="29"/>
    </row>
    <row r="567" spans="1:1" ht="12.75">
      <c r="A567" s="29"/>
    </row>
    <row r="568" spans="1:1" ht="12.75">
      <c r="A568" s="29"/>
    </row>
    <row r="569" spans="1:1" ht="12.75">
      <c r="A569" s="29"/>
    </row>
    <row r="570" spans="1:1" ht="12.75">
      <c r="A570" s="29"/>
    </row>
    <row r="571" spans="1:1" ht="12.75">
      <c r="A571" s="29"/>
    </row>
    <row r="572" spans="1:1" ht="12.75">
      <c r="A572" s="29"/>
    </row>
    <row r="573" spans="1:1" ht="12.75">
      <c r="A573" s="29"/>
    </row>
    <row r="574" spans="1:1" ht="12.75">
      <c r="A574" s="29"/>
    </row>
    <row r="575" spans="1:1" ht="12.75">
      <c r="A575" s="29"/>
    </row>
    <row r="576" spans="1:1" ht="12.75">
      <c r="A576" s="29"/>
    </row>
    <row r="577" spans="1:1" ht="12.75">
      <c r="A577" s="29"/>
    </row>
    <row r="578" spans="1:1" ht="12.75">
      <c r="A578" s="29"/>
    </row>
    <row r="579" spans="1:1" ht="12.75">
      <c r="A579" s="29"/>
    </row>
    <row r="580" spans="1:1" ht="12.75">
      <c r="A580" s="29"/>
    </row>
    <row r="581" spans="1:1" ht="12.75">
      <c r="A581" s="29"/>
    </row>
    <row r="582" spans="1:1" ht="12.75">
      <c r="A582" s="29"/>
    </row>
    <row r="583" spans="1:1" ht="12.75">
      <c r="A583" s="29"/>
    </row>
    <row r="584" spans="1:1" ht="12.75">
      <c r="A584" s="29"/>
    </row>
    <row r="585" spans="1:1" ht="12.75">
      <c r="A585" s="29"/>
    </row>
    <row r="586" spans="1:1" ht="12.75">
      <c r="A586" s="29"/>
    </row>
    <row r="587" spans="1:1" ht="12.75">
      <c r="A587" s="29"/>
    </row>
    <row r="588" spans="1:1" ht="12.75">
      <c r="A588" s="29"/>
    </row>
    <row r="589" spans="1:1" ht="12.75">
      <c r="A589" s="29"/>
    </row>
    <row r="590" spans="1:1" ht="12.75">
      <c r="A590" s="29"/>
    </row>
    <row r="591" spans="1:1" ht="12.75">
      <c r="A591" s="29"/>
    </row>
    <row r="592" spans="1:1" ht="12.75">
      <c r="A592" s="29"/>
    </row>
    <row r="593" spans="1:1" ht="12.75">
      <c r="A593" s="29"/>
    </row>
    <row r="594" spans="1:1" ht="12.75">
      <c r="A594" s="29"/>
    </row>
    <row r="595" spans="1:1" ht="12.75">
      <c r="A595" s="29"/>
    </row>
    <row r="596" spans="1:1" ht="12.75">
      <c r="A596" s="29"/>
    </row>
    <row r="597" spans="1:1" ht="12.75">
      <c r="A597" s="29"/>
    </row>
    <row r="598" spans="1:1" ht="12.75">
      <c r="A598" s="29"/>
    </row>
    <row r="599" spans="1:1" ht="12.75">
      <c r="A599" s="29"/>
    </row>
    <row r="600" spans="1:1" ht="12.75">
      <c r="A600" s="29"/>
    </row>
    <row r="601" spans="1:1" ht="12.75">
      <c r="A601" s="29"/>
    </row>
    <row r="602" spans="1:1" ht="12.75">
      <c r="A602" s="29"/>
    </row>
    <row r="603" spans="1:1" ht="12.75">
      <c r="A603" s="29"/>
    </row>
    <row r="604" spans="1:1" ht="12.75">
      <c r="A604" s="29"/>
    </row>
    <row r="605" spans="1:1" ht="12.75">
      <c r="A605" s="29"/>
    </row>
    <row r="606" spans="1:1" ht="12.75">
      <c r="A606" s="29"/>
    </row>
    <row r="607" spans="1:1" ht="12.75">
      <c r="A607" s="29"/>
    </row>
    <row r="608" spans="1:1" ht="12.75">
      <c r="A608" s="29"/>
    </row>
    <row r="609" spans="1:1" ht="12.75">
      <c r="A609" s="29"/>
    </row>
    <row r="610" spans="1:1" ht="12.75">
      <c r="A610" s="29"/>
    </row>
    <row r="611" spans="1:1" ht="12.75">
      <c r="A611" s="29"/>
    </row>
    <row r="612" spans="1:1" ht="12.75">
      <c r="A612" s="29"/>
    </row>
    <row r="613" spans="1:1" ht="12.75">
      <c r="A613" s="29"/>
    </row>
    <row r="614" spans="1:1" ht="12.75">
      <c r="A614" s="29"/>
    </row>
    <row r="615" spans="1:1" ht="12.75">
      <c r="A615" s="29"/>
    </row>
    <row r="616" spans="1:1" ht="12.75">
      <c r="A616" s="29"/>
    </row>
    <row r="617" spans="1:1" ht="12.75">
      <c r="A617" s="29"/>
    </row>
    <row r="618" spans="1:1" ht="12.75">
      <c r="A618" s="29"/>
    </row>
    <row r="619" spans="1:1" ht="12.75">
      <c r="A619" s="29"/>
    </row>
    <row r="620" spans="1:1" ht="12.75">
      <c r="A620" s="29"/>
    </row>
    <row r="621" spans="1:1" ht="12.75">
      <c r="A621" s="29"/>
    </row>
    <row r="622" spans="1:1" ht="12.75">
      <c r="A622" s="29"/>
    </row>
    <row r="623" spans="1:1" ht="12.75">
      <c r="A623" s="29"/>
    </row>
    <row r="624" spans="1:1" ht="12.75">
      <c r="A624" s="29"/>
    </row>
    <row r="625" spans="1:1" ht="12.75">
      <c r="A625" s="29"/>
    </row>
    <row r="626" spans="1:1" ht="12.75">
      <c r="A626" s="29"/>
    </row>
    <row r="627" spans="1:1" ht="12.75">
      <c r="A627" s="29"/>
    </row>
    <row r="628" spans="1:1" ht="12.75">
      <c r="A628" s="29"/>
    </row>
    <row r="629" spans="1:1" ht="12.75">
      <c r="A629" s="29"/>
    </row>
    <row r="630" spans="1:1" ht="12.75">
      <c r="A630" s="29"/>
    </row>
    <row r="631" spans="1:1" ht="12.75">
      <c r="A631" s="29"/>
    </row>
    <row r="632" spans="1:1" ht="12.75">
      <c r="A632" s="29"/>
    </row>
    <row r="633" spans="1:1" ht="12.75">
      <c r="A633" s="29"/>
    </row>
    <row r="634" spans="1:1" ht="12.75">
      <c r="A634" s="29"/>
    </row>
    <row r="635" spans="1:1" ht="12.75">
      <c r="A635" s="29"/>
    </row>
    <row r="636" spans="1:1" ht="12.75">
      <c r="A636" s="29"/>
    </row>
    <row r="637" spans="1:1" ht="12.75">
      <c r="A637" s="29"/>
    </row>
    <row r="638" spans="1:1" ht="12.75">
      <c r="A638" s="29"/>
    </row>
    <row r="639" spans="1:1" ht="12.75">
      <c r="A639" s="29"/>
    </row>
    <row r="640" spans="1:1" ht="12.75">
      <c r="A640" s="29"/>
    </row>
    <row r="641" spans="1:1" ht="12.75">
      <c r="A641" s="29"/>
    </row>
    <row r="642" spans="1:1" ht="12.75">
      <c r="A642" s="29"/>
    </row>
    <row r="643" spans="1:1" ht="12.75">
      <c r="A643" s="29"/>
    </row>
    <row r="644" spans="1:1" ht="12.75">
      <c r="A644" s="29"/>
    </row>
    <row r="645" spans="1:1" ht="12.75">
      <c r="A645" s="29"/>
    </row>
    <row r="646" spans="1:1" ht="12.75">
      <c r="A646" s="29"/>
    </row>
    <row r="647" spans="1:1" ht="12.75">
      <c r="A647" s="29"/>
    </row>
    <row r="648" spans="1:1" ht="12.75">
      <c r="A648" s="29"/>
    </row>
    <row r="649" spans="1:1" ht="12.75">
      <c r="A649" s="29"/>
    </row>
    <row r="650" spans="1:1" ht="12.75">
      <c r="A650" s="29"/>
    </row>
    <row r="651" spans="1:1" ht="12.75">
      <c r="A651" s="29"/>
    </row>
    <row r="652" spans="1:1" ht="12.75">
      <c r="A652" s="29"/>
    </row>
    <row r="653" spans="1:1" ht="12.75">
      <c r="A653" s="29"/>
    </row>
    <row r="654" spans="1:1" ht="12.75">
      <c r="A654" s="29"/>
    </row>
    <row r="655" spans="1:1" ht="12.75">
      <c r="A655" s="29"/>
    </row>
    <row r="656" spans="1:1" ht="12.75">
      <c r="A656" s="29"/>
    </row>
    <row r="657" spans="1:1" ht="12.75">
      <c r="A657" s="29"/>
    </row>
    <row r="658" spans="1:1" ht="12.75">
      <c r="A658" s="29"/>
    </row>
    <row r="659" spans="1:1" ht="12.75">
      <c r="A659" s="29"/>
    </row>
    <row r="660" spans="1:1" ht="12.75">
      <c r="A660" s="29"/>
    </row>
    <row r="661" spans="1:1" ht="12.75">
      <c r="A661" s="29"/>
    </row>
    <row r="662" spans="1:1" ht="12.75">
      <c r="A662" s="29"/>
    </row>
    <row r="663" spans="1:1" ht="12.75">
      <c r="A663" s="29"/>
    </row>
    <row r="664" spans="1:1" ht="12.75">
      <c r="A664" s="29"/>
    </row>
    <row r="665" spans="1:1" ht="12.75">
      <c r="A665" s="29"/>
    </row>
    <row r="666" spans="1:1" ht="12.75">
      <c r="A666" s="29"/>
    </row>
    <row r="667" spans="1:1" ht="12.75">
      <c r="A667" s="29"/>
    </row>
    <row r="668" spans="1:1" ht="12.75">
      <c r="A668" s="29"/>
    </row>
    <row r="669" spans="1:1" ht="12.75">
      <c r="A669" s="29"/>
    </row>
    <row r="670" spans="1:1" ht="12.75">
      <c r="A670" s="29"/>
    </row>
    <row r="671" spans="1:1" ht="12.75">
      <c r="A671" s="29"/>
    </row>
    <row r="672" spans="1:1" ht="12.75">
      <c r="A672" s="29"/>
    </row>
    <row r="673" spans="1:1" ht="12.75">
      <c r="A673" s="29"/>
    </row>
    <row r="674" spans="1:1" ht="12.75">
      <c r="A674" s="29"/>
    </row>
    <row r="675" spans="1:1" ht="12.75">
      <c r="A675" s="29"/>
    </row>
    <row r="676" spans="1:1" ht="12.75">
      <c r="A676" s="29"/>
    </row>
    <row r="677" spans="1:1" ht="12.75">
      <c r="A677" s="29"/>
    </row>
    <row r="678" spans="1:1" ht="12.75">
      <c r="A678" s="29"/>
    </row>
    <row r="679" spans="1:1" ht="12.75">
      <c r="A679" s="29"/>
    </row>
    <row r="680" spans="1:1" ht="12.75">
      <c r="A680" s="29"/>
    </row>
    <row r="681" spans="1:1" ht="12.75">
      <c r="A681" s="29"/>
    </row>
    <row r="682" spans="1:1" ht="12.75">
      <c r="A682" s="29"/>
    </row>
    <row r="683" spans="1:1" ht="12.75">
      <c r="A683" s="29"/>
    </row>
    <row r="684" spans="1:1" ht="12.75">
      <c r="A684" s="29"/>
    </row>
    <row r="685" spans="1:1" ht="12.75">
      <c r="A685" s="29"/>
    </row>
    <row r="686" spans="1:1" ht="12.75">
      <c r="A686" s="29"/>
    </row>
    <row r="687" spans="1:1" ht="12.75">
      <c r="A687" s="29"/>
    </row>
    <row r="688" spans="1:1" ht="12.75">
      <c r="A688" s="29"/>
    </row>
    <row r="689" spans="1:1" ht="12.75">
      <c r="A689" s="29"/>
    </row>
    <row r="690" spans="1:1" ht="12.75">
      <c r="A690" s="29"/>
    </row>
    <row r="691" spans="1:1" ht="12.75">
      <c r="A691" s="29"/>
    </row>
    <row r="692" spans="1:1" ht="12.75">
      <c r="A692" s="29"/>
    </row>
    <row r="693" spans="1:1" ht="12.75">
      <c r="A693" s="29"/>
    </row>
    <row r="694" spans="1:1" ht="12.75">
      <c r="A694" s="29"/>
    </row>
    <row r="695" spans="1:1" ht="12.75">
      <c r="A695" s="29"/>
    </row>
    <row r="696" spans="1:1" ht="12.75">
      <c r="A696" s="29"/>
    </row>
    <row r="697" spans="1:1" ht="12.75">
      <c r="A697" s="29"/>
    </row>
    <row r="698" spans="1:1" ht="12.75">
      <c r="A698" s="29"/>
    </row>
    <row r="699" spans="1:1" ht="12.75">
      <c r="A699" s="29"/>
    </row>
    <row r="700" spans="1:1" ht="12.75">
      <c r="A700" s="29"/>
    </row>
    <row r="701" spans="1:1" ht="12.75">
      <c r="A701" s="29"/>
    </row>
    <row r="702" spans="1:1" ht="12.75">
      <c r="A702" s="29"/>
    </row>
    <row r="703" spans="1:1" ht="12.75">
      <c r="A703" s="29"/>
    </row>
    <row r="704" spans="1:1" ht="12.75">
      <c r="A704" s="29"/>
    </row>
    <row r="705" spans="1:1" ht="12.75">
      <c r="A705" s="29"/>
    </row>
    <row r="706" spans="1:1" ht="12.75">
      <c r="A706" s="29"/>
    </row>
    <row r="707" spans="1:1" ht="12.75">
      <c r="A707" s="29"/>
    </row>
    <row r="708" spans="1:1" ht="12.75">
      <c r="A708" s="29"/>
    </row>
    <row r="709" spans="1:1" ht="12.75">
      <c r="A709" s="29"/>
    </row>
    <row r="710" spans="1:1" ht="12.75">
      <c r="A710" s="29"/>
    </row>
    <row r="711" spans="1:1" ht="12.75">
      <c r="A711" s="29"/>
    </row>
    <row r="712" spans="1:1" ht="12.75">
      <c r="A712" s="29"/>
    </row>
    <row r="713" spans="1:1" ht="12.75">
      <c r="A713" s="29"/>
    </row>
    <row r="714" spans="1:1" ht="12.75">
      <c r="A714" s="29"/>
    </row>
    <row r="715" spans="1:1" ht="12.75">
      <c r="A715" s="29"/>
    </row>
    <row r="716" spans="1:1" ht="12.75">
      <c r="A716" s="29"/>
    </row>
    <row r="717" spans="1:1" ht="12.75">
      <c r="A717" s="29"/>
    </row>
    <row r="718" spans="1:1" ht="12.75">
      <c r="A718" s="29"/>
    </row>
    <row r="719" spans="1:1" ht="12.75">
      <c r="A719" s="29"/>
    </row>
    <row r="720" spans="1:1" ht="12.75">
      <c r="A720" s="29"/>
    </row>
    <row r="721" spans="1:1" ht="12.75">
      <c r="A721" s="29"/>
    </row>
    <row r="722" spans="1:1" ht="12.75">
      <c r="A722" s="29"/>
    </row>
    <row r="723" spans="1:1" ht="12.75">
      <c r="A723" s="29"/>
    </row>
    <row r="724" spans="1:1" ht="12.75">
      <c r="A724" s="29"/>
    </row>
    <row r="725" spans="1:1" ht="12.75">
      <c r="A725" s="29"/>
    </row>
    <row r="726" spans="1:1" ht="12.75">
      <c r="A726" s="29"/>
    </row>
    <row r="727" spans="1:1" ht="12.75">
      <c r="A727" s="29"/>
    </row>
    <row r="728" spans="1:1" ht="12.75">
      <c r="A728" s="29"/>
    </row>
    <row r="729" spans="1:1" ht="12.75">
      <c r="A729" s="29"/>
    </row>
    <row r="730" spans="1:1" ht="12.75">
      <c r="A730" s="29"/>
    </row>
    <row r="731" spans="1:1" ht="12.75">
      <c r="A731" s="29"/>
    </row>
    <row r="732" spans="1:1" ht="12.75">
      <c r="A732" s="29"/>
    </row>
    <row r="733" spans="1:1" ht="12.75">
      <c r="A733" s="29"/>
    </row>
    <row r="734" spans="1:1" ht="12.75">
      <c r="A734" s="29"/>
    </row>
    <row r="735" spans="1:1" ht="12.75">
      <c r="A735" s="29"/>
    </row>
    <row r="736" spans="1:1" ht="12.75">
      <c r="A736" s="29"/>
    </row>
    <row r="737" spans="1:1" ht="12.75">
      <c r="A737" s="29"/>
    </row>
    <row r="738" spans="1:1" ht="12.75">
      <c r="A738" s="29"/>
    </row>
    <row r="739" spans="1:1" ht="12.75">
      <c r="A739" s="29"/>
    </row>
    <row r="740" spans="1:1" ht="12.75">
      <c r="A740" s="29"/>
    </row>
    <row r="741" spans="1:1" ht="12.75">
      <c r="A741" s="29"/>
    </row>
    <row r="742" spans="1:1" ht="12.75">
      <c r="A742" s="29"/>
    </row>
    <row r="743" spans="1:1" ht="12.75">
      <c r="A743" s="29"/>
    </row>
    <row r="744" spans="1:1" ht="12.75">
      <c r="A744" s="29"/>
    </row>
    <row r="745" spans="1:1" ht="12.75">
      <c r="A745" s="29"/>
    </row>
    <row r="746" spans="1:1" ht="12.75">
      <c r="A746" s="29"/>
    </row>
    <row r="747" spans="1:1" ht="12.75">
      <c r="A747" s="29"/>
    </row>
    <row r="748" spans="1:1" ht="12.75">
      <c r="A748" s="29"/>
    </row>
    <row r="749" spans="1:1" ht="12.75">
      <c r="A749" s="29"/>
    </row>
    <row r="750" spans="1:1" ht="12.75">
      <c r="A750" s="29"/>
    </row>
    <row r="751" spans="1:1" ht="12.75">
      <c r="A751" s="29"/>
    </row>
    <row r="752" spans="1:1" ht="12.75">
      <c r="A752" s="29"/>
    </row>
    <row r="753" spans="1:1" ht="12.75">
      <c r="A753" s="29"/>
    </row>
    <row r="754" spans="1:1" ht="12.75">
      <c r="A754" s="29"/>
    </row>
    <row r="755" spans="1:1" ht="12.75">
      <c r="A755" s="29"/>
    </row>
    <row r="756" spans="1:1" ht="12.75">
      <c r="A756" s="29"/>
    </row>
    <row r="757" spans="1:1" ht="12.75">
      <c r="A757" s="29"/>
    </row>
    <row r="758" spans="1:1" ht="12.75">
      <c r="A758" s="29"/>
    </row>
    <row r="759" spans="1:1" ht="12.75">
      <c r="A759" s="29"/>
    </row>
    <row r="760" spans="1:1" ht="12.75">
      <c r="A760" s="29"/>
    </row>
    <row r="761" spans="1:1" ht="12.75">
      <c r="A761" s="29"/>
    </row>
    <row r="762" spans="1:1" ht="12.75">
      <c r="A762" s="29"/>
    </row>
    <row r="763" spans="1:1" ht="12.75">
      <c r="A763" s="29"/>
    </row>
    <row r="764" spans="1:1" ht="12.75">
      <c r="A764" s="29"/>
    </row>
    <row r="765" spans="1:1" ht="12.75">
      <c r="A765" s="29"/>
    </row>
    <row r="766" spans="1:1" ht="12.75">
      <c r="A766" s="29"/>
    </row>
    <row r="767" spans="1:1" ht="12.75">
      <c r="A767" s="29"/>
    </row>
    <row r="768" spans="1:1" ht="12.75">
      <c r="A768" s="29"/>
    </row>
    <row r="769" spans="1:1" ht="12.75">
      <c r="A769" s="29"/>
    </row>
    <row r="770" spans="1:1" ht="12.75">
      <c r="A770" s="29"/>
    </row>
    <row r="771" spans="1:1" ht="12.75">
      <c r="A771" s="29"/>
    </row>
    <row r="772" spans="1:1" ht="12.75">
      <c r="A772" s="29"/>
    </row>
    <row r="773" spans="1:1" ht="12.75">
      <c r="A773" s="29"/>
    </row>
    <row r="774" spans="1:1" ht="12.75">
      <c r="A774" s="29"/>
    </row>
    <row r="775" spans="1:1" ht="12.75">
      <c r="A775" s="29"/>
    </row>
    <row r="776" spans="1:1" ht="12.75">
      <c r="A776" s="29"/>
    </row>
    <row r="777" spans="1:1" ht="12.75">
      <c r="A777" s="29"/>
    </row>
    <row r="778" spans="1:1" ht="12.75">
      <c r="A778" s="29"/>
    </row>
    <row r="779" spans="1:1" ht="12.75">
      <c r="A779" s="29"/>
    </row>
    <row r="780" spans="1:1" ht="12.75">
      <c r="A780" s="29"/>
    </row>
    <row r="781" spans="1:1" ht="12.75">
      <c r="A781" s="29"/>
    </row>
    <row r="782" spans="1:1" ht="12.75">
      <c r="A782" s="29"/>
    </row>
    <row r="783" spans="1:1" ht="12.75">
      <c r="A783" s="29"/>
    </row>
    <row r="784" spans="1:1" ht="12.75">
      <c r="A784" s="29"/>
    </row>
    <row r="785" spans="1:1" ht="12.75">
      <c r="A785" s="29"/>
    </row>
    <row r="786" spans="1:1" ht="12.75">
      <c r="A786" s="29"/>
    </row>
    <row r="787" spans="1:1" ht="12.75">
      <c r="A787" s="29"/>
    </row>
    <row r="788" spans="1:1" ht="12.75">
      <c r="A788" s="29"/>
    </row>
    <row r="789" spans="1:1" ht="12.75">
      <c r="A789" s="29"/>
    </row>
    <row r="790" spans="1:1" ht="12.75">
      <c r="A790" s="29"/>
    </row>
    <row r="791" spans="1:1" ht="12.75">
      <c r="A791" s="29"/>
    </row>
    <row r="792" spans="1:1" ht="12.75">
      <c r="A792" s="29"/>
    </row>
    <row r="793" spans="1:1" ht="12.75">
      <c r="A793" s="29"/>
    </row>
    <row r="794" spans="1:1" ht="12.75">
      <c r="A794" s="29"/>
    </row>
    <row r="795" spans="1:1" ht="12.75">
      <c r="A795" s="29"/>
    </row>
    <row r="796" spans="1:1" ht="12.75">
      <c r="A796" s="29"/>
    </row>
    <row r="797" spans="1:1" ht="12.75">
      <c r="A797" s="29"/>
    </row>
    <row r="798" spans="1:1" ht="12.75">
      <c r="A798" s="29"/>
    </row>
    <row r="799" spans="1:1" ht="12.75">
      <c r="A799" s="29"/>
    </row>
    <row r="800" spans="1:1" ht="12.75">
      <c r="A800" s="29"/>
    </row>
    <row r="801" spans="1:1" ht="12.75">
      <c r="A801" s="29"/>
    </row>
    <row r="802" spans="1:1" ht="12.75">
      <c r="A802" s="29"/>
    </row>
    <row r="803" spans="1:1" ht="12.75">
      <c r="A803" s="29"/>
    </row>
    <row r="804" spans="1:1" ht="12.75">
      <c r="A804" s="29"/>
    </row>
    <row r="805" spans="1:1" ht="12.75">
      <c r="A805" s="29"/>
    </row>
    <row r="806" spans="1:1" ht="12.75">
      <c r="A806" s="29"/>
    </row>
    <row r="807" spans="1:1" ht="12.75">
      <c r="A807" s="29"/>
    </row>
    <row r="808" spans="1:1" ht="12.75">
      <c r="A808" s="29"/>
    </row>
    <row r="809" spans="1:1" ht="12.75">
      <c r="A809" s="29"/>
    </row>
    <row r="810" spans="1:1" ht="12.75">
      <c r="A810" s="29"/>
    </row>
    <row r="811" spans="1:1" ht="12.75">
      <c r="A811" s="29"/>
    </row>
    <row r="812" spans="1:1" ht="12.75">
      <c r="A812" s="29"/>
    </row>
    <row r="813" spans="1:1" ht="12.75">
      <c r="A813" s="29"/>
    </row>
    <row r="814" spans="1:1" ht="12.75">
      <c r="A814" s="29"/>
    </row>
    <row r="815" spans="1:1" ht="12.75">
      <c r="A815" s="29"/>
    </row>
    <row r="816" spans="1:1" ht="12.75">
      <c r="A816" s="29"/>
    </row>
    <row r="817" spans="1:1" ht="12.75">
      <c r="A817" s="29"/>
    </row>
    <row r="818" spans="1:1" ht="12.75">
      <c r="A818" s="29"/>
    </row>
    <row r="819" spans="1:1" ht="12.75">
      <c r="A819" s="29"/>
    </row>
    <row r="820" spans="1:1" ht="12.75">
      <c r="A820" s="29"/>
    </row>
    <row r="821" spans="1:1" ht="12.75">
      <c r="A821" s="29"/>
    </row>
    <row r="822" spans="1:1" ht="12.75">
      <c r="A822" s="29"/>
    </row>
    <row r="823" spans="1:1" ht="12.75">
      <c r="A823" s="29"/>
    </row>
    <row r="824" spans="1:1" ht="12.75">
      <c r="A824" s="29"/>
    </row>
    <row r="825" spans="1:1" ht="12.75">
      <c r="A825" s="29"/>
    </row>
    <row r="826" spans="1:1" ht="12.75">
      <c r="A826" s="29"/>
    </row>
    <row r="827" spans="1:1" ht="12.75">
      <c r="A827" s="29"/>
    </row>
    <row r="828" spans="1:1" ht="12.75">
      <c r="A828" s="29"/>
    </row>
    <row r="829" spans="1:1" ht="12.75">
      <c r="A829" s="29"/>
    </row>
    <row r="830" spans="1:1" ht="12.75">
      <c r="A830" s="29"/>
    </row>
    <row r="831" spans="1:1" ht="12.75">
      <c r="A831" s="29"/>
    </row>
    <row r="832" spans="1:1" ht="12.75">
      <c r="A832" s="29"/>
    </row>
    <row r="833" spans="1:1" ht="12.75">
      <c r="A833" s="29"/>
    </row>
    <row r="834" spans="1:1" ht="12.75">
      <c r="A834" s="29"/>
    </row>
    <row r="835" spans="1:1" ht="12.75">
      <c r="A835" s="29"/>
    </row>
    <row r="836" spans="1:1" ht="12.75">
      <c r="A836" s="29"/>
    </row>
    <row r="837" spans="1:1" ht="12.75">
      <c r="A837" s="29"/>
    </row>
    <row r="838" spans="1:1" ht="12.75">
      <c r="A838" s="29"/>
    </row>
    <row r="839" spans="1:1" ht="12.75">
      <c r="A839" s="29"/>
    </row>
    <row r="840" spans="1:1" ht="12.75">
      <c r="A840" s="29"/>
    </row>
    <row r="841" spans="1:1" ht="12.75">
      <c r="A841" s="29"/>
    </row>
    <row r="842" spans="1:1" ht="12.75">
      <c r="A842" s="29"/>
    </row>
    <row r="843" spans="1:1" ht="12.75">
      <c r="A843" s="29"/>
    </row>
    <row r="844" spans="1:1" ht="12.75">
      <c r="A844" s="29"/>
    </row>
    <row r="845" spans="1:1" ht="12.75">
      <c r="A845" s="29"/>
    </row>
    <row r="846" spans="1:1" ht="12.75">
      <c r="A846" s="29"/>
    </row>
    <row r="847" spans="1:1" ht="12.75">
      <c r="A847" s="29"/>
    </row>
    <row r="848" spans="1:1" ht="12.75">
      <c r="A848" s="29"/>
    </row>
    <row r="849" spans="1:1" ht="12.75">
      <c r="A849" s="29"/>
    </row>
    <row r="850" spans="1:1" ht="12.75">
      <c r="A850" s="29"/>
    </row>
  </sheetData>
  <mergeCells count="2">
    <mergeCell ref="A1:B1"/>
    <mergeCell ref="C1:O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104"/>
  <sheetViews>
    <sheetView workbookViewId="0"/>
  </sheetViews>
  <sheetFormatPr defaultColWidth="14.42578125" defaultRowHeight="15.75" customHeight="1"/>
  <sheetData>
    <row r="1" spans="1:2" ht="15.75" customHeight="1">
      <c r="A1" t="str">
        <f ca="1">IFERROR(__xludf.DUMMYFUNCTION("IMPORTRANGE(""1eDh0bZprejd8Sk-g0arGWs1CguB5h65CsNZb4ifRJyc"",""SEM1!P6:Q125"")"),"2301")</f>
        <v>2301</v>
      </c>
      <c r="B1">
        <v>0</v>
      </c>
    </row>
    <row r="2" spans="1:2" ht="15.75" customHeight="1">
      <c r="A2">
        <v>2307</v>
      </c>
      <c r="B2">
        <v>3</v>
      </c>
    </row>
    <row r="3" spans="1:2" ht="15.75" customHeight="1">
      <c r="A3">
        <v>2309</v>
      </c>
      <c r="B3">
        <v>1</v>
      </c>
    </row>
    <row r="4" spans="1:2" ht="15.75" customHeight="1">
      <c r="A4">
        <v>2310</v>
      </c>
      <c r="B4">
        <v>6</v>
      </c>
    </row>
    <row r="5" spans="1:2" ht="15.75" customHeight="1">
      <c r="A5">
        <v>2311</v>
      </c>
      <c r="B5">
        <v>0</v>
      </c>
    </row>
    <row r="6" spans="1:2" ht="15.75" customHeight="1">
      <c r="A6">
        <v>2315</v>
      </c>
      <c r="B6">
        <v>1</v>
      </c>
    </row>
    <row r="7" spans="1:2" ht="15.75" customHeight="1">
      <c r="A7">
        <v>2317</v>
      </c>
      <c r="B7">
        <v>1</v>
      </c>
    </row>
    <row r="8" spans="1:2" ht="15.75" customHeight="1">
      <c r="A8">
        <v>2318</v>
      </c>
      <c r="B8">
        <v>3</v>
      </c>
    </row>
    <row r="9" spans="1:2" ht="15.75" customHeight="1">
      <c r="A9">
        <v>2320</v>
      </c>
      <c r="B9">
        <v>6</v>
      </c>
    </row>
    <row r="10" spans="1:2" ht="15.75" customHeight="1">
      <c r="A10">
        <v>2324</v>
      </c>
      <c r="B10">
        <v>1</v>
      </c>
    </row>
    <row r="11" spans="1:2" ht="15.75" customHeight="1">
      <c r="A11">
        <v>2326</v>
      </c>
      <c r="B11">
        <v>7</v>
      </c>
    </row>
    <row r="12" spans="1:2" ht="15.75" customHeight="1">
      <c r="A12">
        <v>2327</v>
      </c>
      <c r="B12">
        <v>1</v>
      </c>
    </row>
    <row r="13" spans="1:2" ht="15.75" customHeight="1">
      <c r="A13">
        <v>2328</v>
      </c>
      <c r="B13">
        <v>7</v>
      </c>
    </row>
    <row r="14" spans="1:2" ht="15.75" customHeight="1">
      <c r="A14">
        <v>2329</v>
      </c>
      <c r="B14">
        <v>4</v>
      </c>
    </row>
    <row r="15" spans="1:2" ht="15.75" customHeight="1">
      <c r="A15">
        <v>2332</v>
      </c>
      <c r="B15">
        <v>6</v>
      </c>
    </row>
    <row r="16" spans="1:2" ht="15.75" customHeight="1">
      <c r="A16">
        <v>2333</v>
      </c>
      <c r="B16">
        <v>1</v>
      </c>
    </row>
    <row r="17" spans="1:2" ht="15.75" customHeight="1">
      <c r="A17">
        <v>2337</v>
      </c>
      <c r="B17">
        <v>3</v>
      </c>
    </row>
    <row r="18" spans="1:2" ht="15.75" customHeight="1">
      <c r="A18">
        <v>2338</v>
      </c>
      <c r="B18">
        <v>1</v>
      </c>
    </row>
    <row r="19" spans="1:2" ht="15.75" customHeight="1">
      <c r="A19">
        <v>2341</v>
      </c>
      <c r="B19">
        <v>2</v>
      </c>
    </row>
    <row r="20" spans="1:2" ht="15.75" customHeight="1">
      <c r="A20">
        <v>2350</v>
      </c>
      <c r="B20">
        <v>3</v>
      </c>
    </row>
    <row r="21" spans="1:2" ht="15.75" customHeight="1">
      <c r="A21">
        <v>2351</v>
      </c>
      <c r="B21">
        <v>4</v>
      </c>
    </row>
    <row r="22" spans="1:2" ht="15.75" customHeight="1">
      <c r="A22">
        <v>2352</v>
      </c>
      <c r="B22">
        <v>2</v>
      </c>
    </row>
    <row r="23" spans="1:2" ht="15.75" customHeight="1">
      <c r="A23">
        <v>2353</v>
      </c>
      <c r="B23">
        <v>1</v>
      </c>
    </row>
    <row r="24" spans="1:2" ht="12.75">
      <c r="A24">
        <v>2362</v>
      </c>
      <c r="B24">
        <v>7</v>
      </c>
    </row>
    <row r="25" spans="1:2" ht="12.75">
      <c r="A25">
        <v>2365</v>
      </c>
      <c r="B25">
        <v>3</v>
      </c>
    </row>
    <row r="26" spans="1:2" ht="12.75">
      <c r="A26">
        <v>2368</v>
      </c>
      <c r="B26">
        <v>5</v>
      </c>
    </row>
    <row r="27" spans="1:2" ht="12.75">
      <c r="A27">
        <v>2369</v>
      </c>
      <c r="B27">
        <v>5</v>
      </c>
    </row>
    <row r="28" spans="1:2" ht="12.75">
      <c r="A28">
        <v>2372</v>
      </c>
      <c r="B28">
        <v>7</v>
      </c>
    </row>
    <row r="29" spans="1:2" ht="12.75">
      <c r="A29">
        <v>2374</v>
      </c>
      <c r="B29">
        <v>7</v>
      </c>
    </row>
    <row r="30" spans="1:2" ht="12.75">
      <c r="A30">
        <v>2383</v>
      </c>
      <c r="B30">
        <v>3</v>
      </c>
    </row>
    <row r="31" spans="1:2" ht="12.75">
      <c r="A31">
        <v>2390</v>
      </c>
      <c r="B31">
        <v>3</v>
      </c>
    </row>
    <row r="32" spans="1:2" ht="12.75">
      <c r="A32">
        <v>2391</v>
      </c>
      <c r="B32">
        <v>4</v>
      </c>
    </row>
    <row r="33" spans="1:2" ht="12.75">
      <c r="A33">
        <v>2393</v>
      </c>
      <c r="B33">
        <v>0</v>
      </c>
    </row>
    <row r="34" spans="1:2" ht="12.75">
      <c r="A34">
        <v>2451</v>
      </c>
      <c r="B34">
        <v>5</v>
      </c>
    </row>
    <row r="35" spans="1:2" ht="12.75">
      <c r="A35">
        <v>2457</v>
      </c>
      <c r="B35">
        <v>2</v>
      </c>
    </row>
    <row r="36" spans="1:2" ht="12.75">
      <c r="A36">
        <v>2459</v>
      </c>
      <c r="B36">
        <v>6</v>
      </c>
    </row>
    <row r="37" spans="1:2" ht="12.75">
      <c r="A37">
        <v>2460</v>
      </c>
      <c r="B37">
        <v>3</v>
      </c>
    </row>
    <row r="38" spans="1:2" ht="12.75">
      <c r="A38">
        <v>2461</v>
      </c>
      <c r="B38">
        <v>8</v>
      </c>
    </row>
    <row r="39" spans="1:2" ht="12.75">
      <c r="A39">
        <v>2467</v>
      </c>
      <c r="B39">
        <v>5</v>
      </c>
    </row>
    <row r="40" spans="1:2" ht="12.75">
      <c r="A40">
        <v>2470</v>
      </c>
      <c r="B40">
        <v>8</v>
      </c>
    </row>
    <row r="41" spans="1:2" ht="12.75">
      <c r="A41">
        <v>2472</v>
      </c>
      <c r="B41">
        <v>0</v>
      </c>
    </row>
    <row r="42" spans="1:2" ht="12.75">
      <c r="A42">
        <v>2475</v>
      </c>
      <c r="B42">
        <v>5</v>
      </c>
    </row>
    <row r="43" spans="1:2" ht="12.75">
      <c r="A43">
        <v>2477</v>
      </c>
      <c r="B43">
        <v>2</v>
      </c>
    </row>
    <row r="44" spans="1:2" ht="12.75">
      <c r="A44">
        <v>2479</v>
      </c>
      <c r="B44">
        <v>1</v>
      </c>
    </row>
    <row r="45" spans="1:2" ht="12.75">
      <c r="A45">
        <v>2480</v>
      </c>
      <c r="B45">
        <v>2</v>
      </c>
    </row>
    <row r="46" spans="1:2" ht="12.75">
      <c r="A46">
        <v>2489</v>
      </c>
      <c r="B46">
        <v>2</v>
      </c>
    </row>
    <row r="47" spans="1:2" ht="12.75">
      <c r="A47">
        <v>2493</v>
      </c>
      <c r="B47">
        <v>3</v>
      </c>
    </row>
    <row r="48" spans="1:2" ht="12.75">
      <c r="A48">
        <v>2494</v>
      </c>
      <c r="B48">
        <v>2</v>
      </c>
    </row>
    <row r="49" spans="1:2" ht="12.75">
      <c r="A49">
        <v>2495</v>
      </c>
      <c r="B49">
        <v>5</v>
      </c>
    </row>
    <row r="50" spans="1:2" ht="12.75">
      <c r="A50">
        <v>2496</v>
      </c>
      <c r="B50">
        <v>6</v>
      </c>
    </row>
    <row r="51" spans="1:2" ht="12.75">
      <c r="A51">
        <v>2497</v>
      </c>
      <c r="B51">
        <v>7</v>
      </c>
    </row>
    <row r="52" spans="1:2" ht="12.75">
      <c r="A52">
        <v>2502</v>
      </c>
      <c r="B52">
        <v>1</v>
      </c>
    </row>
    <row r="53" spans="1:2" ht="12.75">
      <c r="A53">
        <v>2503</v>
      </c>
      <c r="B53">
        <v>1</v>
      </c>
    </row>
    <row r="54" spans="1:2" ht="12.75">
      <c r="A54">
        <v>2504</v>
      </c>
      <c r="B54">
        <v>8</v>
      </c>
    </row>
    <row r="55" spans="1:2" ht="12.75">
      <c r="A55">
        <v>2505</v>
      </c>
      <c r="B55">
        <v>6</v>
      </c>
    </row>
    <row r="56" spans="1:2" ht="12.75">
      <c r="A56">
        <v>2513</v>
      </c>
      <c r="B56">
        <v>0</v>
      </c>
    </row>
    <row r="57" spans="1:2" ht="12.75">
      <c r="A57">
        <v>2516</v>
      </c>
      <c r="B57">
        <v>4</v>
      </c>
    </row>
    <row r="58" spans="1:2" ht="12.75">
      <c r="A58">
        <v>2519</v>
      </c>
      <c r="B58">
        <v>4</v>
      </c>
    </row>
    <row r="59" spans="1:2" ht="12.75">
      <c r="A59">
        <v>2520</v>
      </c>
      <c r="B59">
        <v>2</v>
      </c>
    </row>
    <row r="60" spans="1:2" ht="12.75">
      <c r="A60">
        <v>2522</v>
      </c>
      <c r="B60">
        <v>1</v>
      </c>
    </row>
    <row r="61" spans="1:2" ht="12.75">
      <c r="A61">
        <v>2528</v>
      </c>
      <c r="B61">
        <v>7</v>
      </c>
    </row>
    <row r="62" spans="1:2" ht="12.75">
      <c r="A62">
        <v>2530</v>
      </c>
      <c r="B62">
        <v>7</v>
      </c>
    </row>
    <row r="63" spans="1:2" ht="12.75">
      <c r="A63">
        <v>2533</v>
      </c>
      <c r="B63">
        <v>1</v>
      </c>
    </row>
    <row r="64" spans="1:2" ht="12.75">
      <c r="A64">
        <v>2534</v>
      </c>
      <c r="B64">
        <v>2</v>
      </c>
    </row>
    <row r="65" spans="1:2" ht="12.75">
      <c r="A65">
        <v>2537</v>
      </c>
      <c r="B65">
        <v>6</v>
      </c>
    </row>
    <row r="66" spans="1:2" ht="12.75">
      <c r="A66">
        <v>2538</v>
      </c>
      <c r="B66">
        <v>4</v>
      </c>
    </row>
    <row r="67" spans="1:2" ht="12.75">
      <c r="B67">
        <v>0</v>
      </c>
    </row>
    <row r="68" spans="1:2" ht="12.75">
      <c r="A68">
        <v>2601</v>
      </c>
      <c r="B68">
        <v>2</v>
      </c>
    </row>
    <row r="69" spans="1:2" ht="12.75">
      <c r="A69">
        <v>2604</v>
      </c>
      <c r="B69">
        <v>3</v>
      </c>
    </row>
    <row r="70" spans="1:2" ht="12.75">
      <c r="A70">
        <v>2610</v>
      </c>
      <c r="B70">
        <v>7</v>
      </c>
    </row>
    <row r="71" spans="1:2" ht="12.75">
      <c r="A71">
        <v>2615</v>
      </c>
      <c r="B71">
        <v>7</v>
      </c>
    </row>
    <row r="72" spans="1:2" ht="12.75">
      <c r="A72">
        <v>2619</v>
      </c>
      <c r="B72">
        <v>2</v>
      </c>
    </row>
    <row r="73" spans="1:2" ht="12.75">
      <c r="A73">
        <v>2621</v>
      </c>
      <c r="B73">
        <v>2</v>
      </c>
    </row>
    <row r="74" spans="1:2" ht="12.75">
      <c r="A74">
        <v>2622</v>
      </c>
      <c r="B74">
        <v>1</v>
      </c>
    </row>
    <row r="75" spans="1:2" ht="12.75">
      <c r="A75">
        <v>2623</v>
      </c>
      <c r="B75">
        <v>5</v>
      </c>
    </row>
    <row r="76" spans="1:2" ht="12.75">
      <c r="A76">
        <v>2624</v>
      </c>
      <c r="B76">
        <v>1</v>
      </c>
    </row>
    <row r="77" spans="1:2" ht="12.75">
      <c r="A77">
        <v>2625</v>
      </c>
      <c r="B77">
        <v>7</v>
      </c>
    </row>
    <row r="78" spans="1:2" ht="12.75">
      <c r="A78">
        <v>2626</v>
      </c>
      <c r="B78">
        <v>0</v>
      </c>
    </row>
    <row r="79" spans="1:2" ht="12.75">
      <c r="A79">
        <v>2628</v>
      </c>
      <c r="B79">
        <v>6</v>
      </c>
    </row>
    <row r="80" spans="1:2" ht="12.75">
      <c r="A80">
        <v>2629</v>
      </c>
      <c r="B80">
        <v>6</v>
      </c>
    </row>
    <row r="81" spans="1:2" ht="12.75">
      <c r="A81">
        <v>2631</v>
      </c>
      <c r="B81">
        <v>6</v>
      </c>
    </row>
    <row r="82" spans="1:2" ht="12.75">
      <c r="A82">
        <v>2633</v>
      </c>
      <c r="B82">
        <v>1</v>
      </c>
    </row>
    <row r="83" spans="1:2" ht="12.75">
      <c r="A83">
        <v>2635</v>
      </c>
      <c r="B83">
        <v>3</v>
      </c>
    </row>
    <row r="84" spans="1:2" ht="12.75">
      <c r="A84">
        <v>2637</v>
      </c>
      <c r="B84">
        <v>5</v>
      </c>
    </row>
    <row r="85" spans="1:2" ht="12.75">
      <c r="A85">
        <v>2638</v>
      </c>
      <c r="B85">
        <v>1</v>
      </c>
    </row>
    <row r="86" spans="1:2" ht="12.75">
      <c r="A86">
        <v>2641</v>
      </c>
      <c r="B86">
        <v>2</v>
      </c>
    </row>
    <row r="87" spans="1:2" ht="12.75">
      <c r="A87">
        <v>2643</v>
      </c>
      <c r="B87">
        <v>3</v>
      </c>
    </row>
    <row r="88" spans="1:2" ht="12.75">
      <c r="A88">
        <v>2644</v>
      </c>
      <c r="B88">
        <v>4</v>
      </c>
    </row>
    <row r="89" spans="1:2" ht="12.75">
      <c r="A89">
        <v>2645</v>
      </c>
      <c r="B89">
        <v>5</v>
      </c>
    </row>
    <row r="90" spans="1:2" ht="12.75">
      <c r="A90">
        <v>2646</v>
      </c>
      <c r="B90">
        <v>6</v>
      </c>
    </row>
    <row r="91" spans="1:2" ht="12.75">
      <c r="A91">
        <v>2649</v>
      </c>
      <c r="B91">
        <v>3</v>
      </c>
    </row>
    <row r="92" spans="1:2" ht="12.75">
      <c r="A92">
        <v>2651</v>
      </c>
      <c r="B92">
        <v>6</v>
      </c>
    </row>
    <row r="93" spans="1:2" ht="12.75">
      <c r="A93">
        <v>2654</v>
      </c>
      <c r="B93">
        <v>0</v>
      </c>
    </row>
    <row r="94" spans="1:2" ht="12.75">
      <c r="A94">
        <v>2661</v>
      </c>
      <c r="B94">
        <v>5</v>
      </c>
    </row>
    <row r="95" spans="1:2" ht="12.75">
      <c r="A95">
        <v>2664</v>
      </c>
      <c r="B95">
        <v>8</v>
      </c>
    </row>
    <row r="96" spans="1:2" ht="12.75">
      <c r="A96">
        <v>2665</v>
      </c>
      <c r="B96">
        <v>4</v>
      </c>
    </row>
    <row r="97" spans="1:2" ht="12.75">
      <c r="A97">
        <v>2666</v>
      </c>
      <c r="B97">
        <v>2</v>
      </c>
    </row>
    <row r="98" spans="1:2" ht="12.75">
      <c r="A98">
        <v>2667</v>
      </c>
      <c r="B98">
        <v>4</v>
      </c>
    </row>
    <row r="99" spans="1:2" ht="12.75">
      <c r="A99">
        <v>2668</v>
      </c>
      <c r="B99">
        <v>4</v>
      </c>
    </row>
    <row r="100" spans="1:2" ht="12.75">
      <c r="A100">
        <v>2676</v>
      </c>
      <c r="B100">
        <v>2</v>
      </c>
    </row>
    <row r="101" spans="1:2" ht="12.75">
      <c r="A101">
        <v>2677</v>
      </c>
      <c r="B101">
        <v>1</v>
      </c>
    </row>
    <row r="102" spans="1:2" ht="12.75">
      <c r="A102">
        <v>2681</v>
      </c>
      <c r="B102">
        <v>8</v>
      </c>
    </row>
    <row r="103" spans="1:2" ht="12.75">
      <c r="A103">
        <v>2686</v>
      </c>
      <c r="B103">
        <v>3</v>
      </c>
    </row>
    <row r="104" spans="1:2" ht="12.75">
      <c r="A104">
        <v>2689</v>
      </c>
      <c r="B104"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63"/>
  <sheetViews>
    <sheetView workbookViewId="0"/>
  </sheetViews>
  <sheetFormatPr defaultColWidth="14.42578125" defaultRowHeight="15.75" customHeight="1"/>
  <sheetData>
    <row r="1" spans="1:2" ht="15.75" customHeight="1">
      <c r="A1" t="str">
        <f ca="1">IFERROR(__xludf.DUMMYFUNCTION("IMPORTRANGE(""1Xbm7sCPfkN3yOIGWW4K9uZumncFcOjHWBhP_FCi_Aho"",""SEM1!P6:Q80"")"),"2301")</f>
        <v>2301</v>
      </c>
      <c r="B1">
        <v>10</v>
      </c>
    </row>
    <row r="2" spans="1:2" ht="15.75" customHeight="1">
      <c r="A2">
        <v>2303</v>
      </c>
      <c r="B2">
        <v>7</v>
      </c>
    </row>
    <row r="3" spans="1:2" ht="15.75" customHeight="1">
      <c r="A3">
        <v>2305</v>
      </c>
      <c r="B3">
        <v>6</v>
      </c>
    </row>
    <row r="4" spans="1:2" ht="15.75" customHeight="1">
      <c r="A4">
        <v>2311</v>
      </c>
      <c r="B4">
        <v>4</v>
      </c>
    </row>
    <row r="5" spans="1:2" ht="15.75" customHeight="1">
      <c r="A5">
        <v>2319</v>
      </c>
      <c r="B5">
        <v>11</v>
      </c>
    </row>
    <row r="6" spans="1:2" ht="15.75" customHeight="1">
      <c r="A6">
        <v>2325</v>
      </c>
      <c r="B6">
        <v>6</v>
      </c>
    </row>
    <row r="7" spans="1:2" ht="15.75" customHeight="1">
      <c r="A7">
        <v>2333</v>
      </c>
      <c r="B7">
        <v>6</v>
      </c>
    </row>
    <row r="8" spans="1:2" ht="15.75" customHeight="1">
      <c r="A8">
        <v>2334</v>
      </c>
      <c r="B8">
        <v>6</v>
      </c>
    </row>
    <row r="9" spans="1:2" ht="15.75" customHeight="1">
      <c r="A9">
        <v>2335</v>
      </c>
      <c r="B9">
        <v>2</v>
      </c>
    </row>
    <row r="10" spans="1:2" ht="15.75" customHeight="1">
      <c r="A10">
        <v>2339</v>
      </c>
      <c r="B10">
        <v>4</v>
      </c>
    </row>
    <row r="11" spans="1:2" ht="15.75" customHeight="1">
      <c r="A11">
        <v>2342</v>
      </c>
      <c r="B11">
        <v>7</v>
      </c>
    </row>
    <row r="12" spans="1:2" ht="15.75" customHeight="1">
      <c r="A12">
        <v>2343</v>
      </c>
      <c r="B12">
        <v>6</v>
      </c>
    </row>
    <row r="13" spans="1:2" ht="15.75" customHeight="1">
      <c r="A13">
        <v>2345</v>
      </c>
      <c r="B13">
        <v>12</v>
      </c>
    </row>
    <row r="14" spans="1:2" ht="15.75" customHeight="1">
      <c r="A14">
        <v>2346</v>
      </c>
      <c r="B14">
        <v>3</v>
      </c>
    </row>
    <row r="15" spans="1:2" ht="15.75" customHeight="1">
      <c r="A15">
        <v>2351</v>
      </c>
      <c r="B15">
        <v>7</v>
      </c>
    </row>
    <row r="16" spans="1:2" ht="15.75" customHeight="1">
      <c r="A16">
        <v>2352</v>
      </c>
      <c r="B16">
        <v>3</v>
      </c>
    </row>
    <row r="17" spans="1:2" ht="15.75" customHeight="1">
      <c r="A17">
        <v>2353</v>
      </c>
      <c r="B17">
        <v>7</v>
      </c>
    </row>
    <row r="18" spans="1:2" ht="15.75" customHeight="1">
      <c r="A18">
        <v>2359</v>
      </c>
      <c r="B18">
        <v>10</v>
      </c>
    </row>
    <row r="19" spans="1:2" ht="15.75" customHeight="1">
      <c r="A19">
        <v>2360</v>
      </c>
      <c r="B19">
        <v>6</v>
      </c>
    </row>
    <row r="20" spans="1:2" ht="15.75" customHeight="1">
      <c r="A20">
        <v>2363</v>
      </c>
      <c r="B20">
        <v>5</v>
      </c>
    </row>
    <row r="21" spans="1:2" ht="15.75" customHeight="1">
      <c r="A21">
        <v>2364</v>
      </c>
      <c r="B21">
        <v>5</v>
      </c>
    </row>
    <row r="22" spans="1:2" ht="15.75" customHeight="1">
      <c r="A22">
        <v>2366</v>
      </c>
      <c r="B22">
        <v>3</v>
      </c>
    </row>
    <row r="23" spans="1:2" ht="15.75" customHeight="1">
      <c r="A23">
        <v>2374</v>
      </c>
      <c r="B23">
        <v>10</v>
      </c>
    </row>
    <row r="24" spans="1:2" ht="12.75">
      <c r="A24">
        <v>2375</v>
      </c>
      <c r="B24">
        <v>11</v>
      </c>
    </row>
    <row r="25" spans="1:2" ht="12.75">
      <c r="A25">
        <v>2380</v>
      </c>
      <c r="B25">
        <v>7</v>
      </c>
    </row>
    <row r="26" spans="1:2" ht="12.75">
      <c r="A26">
        <v>2453</v>
      </c>
      <c r="B26">
        <v>3</v>
      </c>
    </row>
    <row r="27" spans="1:2" ht="12.75">
      <c r="A27">
        <v>2454</v>
      </c>
      <c r="B27">
        <v>7</v>
      </c>
    </row>
    <row r="28" spans="1:2" ht="12.75">
      <c r="A28">
        <v>2458</v>
      </c>
      <c r="B28">
        <v>9</v>
      </c>
    </row>
    <row r="29" spans="1:2" ht="12.75">
      <c r="A29">
        <v>2459</v>
      </c>
      <c r="B29">
        <v>15</v>
      </c>
    </row>
    <row r="30" spans="1:2" ht="12.75">
      <c r="A30">
        <v>2462</v>
      </c>
      <c r="B30">
        <v>9</v>
      </c>
    </row>
    <row r="31" spans="1:2" ht="12.75">
      <c r="A31">
        <v>2473</v>
      </c>
      <c r="B31">
        <v>5</v>
      </c>
    </row>
    <row r="32" spans="1:2" ht="12.75">
      <c r="A32">
        <v>2476</v>
      </c>
      <c r="B32">
        <v>9</v>
      </c>
    </row>
    <row r="33" spans="1:2" ht="12.75">
      <c r="A33">
        <v>2483</v>
      </c>
      <c r="B33">
        <v>7</v>
      </c>
    </row>
    <row r="34" spans="1:2" ht="12.75">
      <c r="A34">
        <v>2489</v>
      </c>
      <c r="B34">
        <v>6</v>
      </c>
    </row>
    <row r="35" spans="1:2" ht="12.75">
      <c r="A35">
        <v>2490</v>
      </c>
      <c r="B35">
        <v>6</v>
      </c>
    </row>
    <row r="36" spans="1:2" ht="12.75">
      <c r="A36">
        <v>2502</v>
      </c>
      <c r="B36">
        <v>6</v>
      </c>
    </row>
    <row r="37" spans="1:2" ht="12.75">
      <c r="A37">
        <v>2503</v>
      </c>
      <c r="B37">
        <v>7</v>
      </c>
    </row>
    <row r="38" spans="1:2" ht="12.75">
      <c r="A38">
        <v>2508</v>
      </c>
      <c r="B38">
        <v>7</v>
      </c>
    </row>
    <row r="39" spans="1:2" ht="12.75">
      <c r="A39">
        <v>2514</v>
      </c>
      <c r="B39">
        <v>10</v>
      </c>
    </row>
    <row r="40" spans="1:2" ht="12.75">
      <c r="A40">
        <v>2524</v>
      </c>
      <c r="B40">
        <v>8</v>
      </c>
    </row>
    <row r="41" spans="1:2" ht="12.75">
      <c r="A41">
        <v>2526</v>
      </c>
      <c r="B41">
        <v>6</v>
      </c>
    </row>
    <row r="42" spans="1:2" ht="12.75">
      <c r="A42">
        <v>2540</v>
      </c>
      <c r="B42">
        <v>6</v>
      </c>
    </row>
    <row r="43" spans="1:2" ht="12.75">
      <c r="A43">
        <v>2601</v>
      </c>
      <c r="B43">
        <v>9</v>
      </c>
    </row>
    <row r="44" spans="1:2" ht="12.75">
      <c r="A44">
        <v>2602</v>
      </c>
      <c r="B44">
        <v>8</v>
      </c>
    </row>
    <row r="45" spans="1:2" ht="12.75">
      <c r="A45">
        <v>2613</v>
      </c>
      <c r="B45">
        <v>5</v>
      </c>
    </row>
    <row r="46" spans="1:2" ht="12.75">
      <c r="A46">
        <v>2616</v>
      </c>
      <c r="B46">
        <v>8</v>
      </c>
    </row>
    <row r="47" spans="1:2" ht="12.75">
      <c r="A47">
        <v>2620</v>
      </c>
      <c r="B47">
        <v>13</v>
      </c>
    </row>
    <row r="48" spans="1:2" ht="12.75">
      <c r="A48">
        <v>2621</v>
      </c>
      <c r="B48">
        <v>1</v>
      </c>
    </row>
    <row r="49" spans="1:2" ht="12.75">
      <c r="A49">
        <v>2633</v>
      </c>
      <c r="B49">
        <v>7</v>
      </c>
    </row>
    <row r="50" spans="1:2" ht="12.75">
      <c r="A50">
        <v>2638</v>
      </c>
      <c r="B50">
        <v>4</v>
      </c>
    </row>
    <row r="51" spans="1:2" ht="12.75">
      <c r="A51">
        <v>2640</v>
      </c>
      <c r="B51">
        <v>8</v>
      </c>
    </row>
    <row r="52" spans="1:2" ht="12.75">
      <c r="A52">
        <v>2653</v>
      </c>
      <c r="B52">
        <v>6</v>
      </c>
    </row>
    <row r="53" spans="1:2" ht="12.75">
      <c r="A53">
        <v>2656</v>
      </c>
      <c r="B53">
        <v>9</v>
      </c>
    </row>
    <row r="54" spans="1:2" ht="12.75">
      <c r="A54">
        <v>2657</v>
      </c>
      <c r="B54">
        <v>7</v>
      </c>
    </row>
    <row r="55" spans="1:2" ht="12.75">
      <c r="A55">
        <v>2658</v>
      </c>
      <c r="B55">
        <v>4</v>
      </c>
    </row>
    <row r="56" spans="1:2" ht="12.75">
      <c r="A56">
        <v>2659</v>
      </c>
      <c r="B56">
        <v>2</v>
      </c>
    </row>
    <row r="57" spans="1:2" ht="12.75">
      <c r="A57">
        <v>2666</v>
      </c>
      <c r="B57">
        <v>3</v>
      </c>
    </row>
    <row r="58" spans="1:2" ht="12.75">
      <c r="A58">
        <v>2673</v>
      </c>
      <c r="B58">
        <v>1</v>
      </c>
    </row>
    <row r="59" spans="1:2" ht="12.75">
      <c r="A59">
        <v>2675</v>
      </c>
      <c r="B59">
        <v>6</v>
      </c>
    </row>
    <row r="60" spans="1:2" ht="12.75">
      <c r="A60">
        <v>2677</v>
      </c>
      <c r="B60">
        <v>1</v>
      </c>
    </row>
    <row r="61" spans="1:2" ht="12.75">
      <c r="A61">
        <v>2687</v>
      </c>
      <c r="B61">
        <v>3</v>
      </c>
    </row>
    <row r="62" spans="1:2" ht="12.75">
      <c r="A62">
        <v>2691</v>
      </c>
      <c r="B62">
        <v>11</v>
      </c>
    </row>
    <row r="63" spans="1:2" ht="12.75">
      <c r="A63">
        <v>2692</v>
      </c>
      <c r="B63">
        <v>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E98"/>
  <sheetViews>
    <sheetView workbookViewId="0"/>
  </sheetViews>
  <sheetFormatPr defaultColWidth="14.42578125" defaultRowHeight="15.75" customHeight="1"/>
  <sheetData>
    <row r="1" spans="1:5" ht="15.75" customHeight="1">
      <c r="A1" s="11" t="str">
        <f ca="1">IFERROR(__xludf.DUMMYFUNCTION("IMPORTRANGE(""1JqnQi6QJ1sMs0yP_cd1aV2Z-TPY4lT_HfoTdJdqXBH0"",""SEM1!P6:Q120"")"),"2301")</f>
        <v>2301</v>
      </c>
      <c r="B1">
        <v>2</v>
      </c>
      <c r="D1" t="str">
        <f ca="1">IFERROR(__xludf.DUMMYFUNCTION("IMPORTRANGE(""1xdF50wJNzW7wgi36L8a853Mff8iLj0ZIaZT1EG0Envo"",""sem1!l6:m120"")"),"2301")</f>
        <v>2301</v>
      </c>
      <c r="E1">
        <v>1</v>
      </c>
    </row>
    <row r="2" spans="1:5" ht="15.75" customHeight="1">
      <c r="A2">
        <v>2303</v>
      </c>
      <c r="B2">
        <v>3</v>
      </c>
      <c r="D2">
        <v>2303</v>
      </c>
      <c r="E2">
        <v>0</v>
      </c>
    </row>
    <row r="3" spans="1:5" ht="15.75" customHeight="1">
      <c r="A3">
        <v>2304</v>
      </c>
      <c r="B3">
        <v>2</v>
      </c>
      <c r="D3">
        <v>2304</v>
      </c>
      <c r="E3">
        <v>3</v>
      </c>
    </row>
    <row r="4" spans="1:5" ht="15.75" customHeight="1">
      <c r="A4">
        <v>2305</v>
      </c>
      <c r="B4">
        <v>2</v>
      </c>
      <c r="D4">
        <v>2305</v>
      </c>
      <c r="E4">
        <v>0</v>
      </c>
    </row>
    <row r="5" spans="1:5" ht="15.75" customHeight="1">
      <c r="A5">
        <v>2314</v>
      </c>
      <c r="B5">
        <v>2</v>
      </c>
      <c r="D5">
        <v>2314</v>
      </c>
      <c r="E5">
        <v>0</v>
      </c>
    </row>
    <row r="6" spans="1:5" ht="15.75" customHeight="1">
      <c r="A6">
        <v>2316</v>
      </c>
      <c r="B6">
        <v>1</v>
      </c>
      <c r="D6">
        <v>2316</v>
      </c>
      <c r="E6">
        <v>1</v>
      </c>
    </row>
    <row r="7" spans="1:5" ht="15.75" customHeight="1">
      <c r="A7">
        <v>2319</v>
      </c>
      <c r="B7">
        <v>3</v>
      </c>
      <c r="D7">
        <v>2319</v>
      </c>
      <c r="E7">
        <v>1</v>
      </c>
    </row>
    <row r="8" spans="1:5" ht="15.75" customHeight="1">
      <c r="A8">
        <v>2321</v>
      </c>
      <c r="B8">
        <v>3</v>
      </c>
      <c r="D8">
        <v>2321</v>
      </c>
      <c r="E8">
        <v>2</v>
      </c>
    </row>
    <row r="9" spans="1:5" ht="15.75" customHeight="1">
      <c r="A9">
        <v>2323</v>
      </c>
      <c r="B9">
        <v>7</v>
      </c>
      <c r="D9">
        <v>2323</v>
      </c>
      <c r="E9">
        <v>2</v>
      </c>
    </row>
    <row r="10" spans="1:5" ht="15.75" customHeight="1">
      <c r="A10">
        <v>2325</v>
      </c>
      <c r="B10">
        <v>0</v>
      </c>
      <c r="D10">
        <v>2325</v>
      </c>
      <c r="E10">
        <v>0</v>
      </c>
    </row>
    <row r="11" spans="1:5" ht="15.75" customHeight="1">
      <c r="A11">
        <v>2330</v>
      </c>
      <c r="B11">
        <v>6</v>
      </c>
      <c r="D11">
        <v>2330</v>
      </c>
      <c r="E11">
        <v>3</v>
      </c>
    </row>
    <row r="12" spans="1:5" ht="15.75" customHeight="1">
      <c r="A12">
        <v>2335</v>
      </c>
      <c r="B12">
        <v>1</v>
      </c>
      <c r="D12">
        <v>2335</v>
      </c>
      <c r="E12">
        <v>0</v>
      </c>
    </row>
    <row r="13" spans="1:5" ht="15.75" customHeight="1">
      <c r="A13">
        <v>2339</v>
      </c>
      <c r="B13">
        <v>2</v>
      </c>
      <c r="D13">
        <v>2339</v>
      </c>
      <c r="E13">
        <v>2</v>
      </c>
    </row>
    <row r="14" spans="1:5" ht="15.75" customHeight="1">
      <c r="A14">
        <v>2340</v>
      </c>
      <c r="B14">
        <v>5</v>
      </c>
      <c r="D14">
        <v>2340</v>
      </c>
      <c r="E14">
        <v>2</v>
      </c>
    </row>
    <row r="15" spans="1:5" ht="15.75" customHeight="1">
      <c r="A15">
        <v>2342</v>
      </c>
      <c r="B15">
        <v>1</v>
      </c>
      <c r="D15">
        <v>2342</v>
      </c>
      <c r="E15">
        <v>0</v>
      </c>
    </row>
    <row r="16" spans="1:5" ht="15.75" customHeight="1">
      <c r="A16">
        <v>2344</v>
      </c>
      <c r="B16">
        <v>6</v>
      </c>
      <c r="D16">
        <v>2344</v>
      </c>
      <c r="E16">
        <v>3</v>
      </c>
    </row>
    <row r="17" spans="1:5" ht="15.75" customHeight="1">
      <c r="A17">
        <v>2345</v>
      </c>
      <c r="B17">
        <v>3</v>
      </c>
      <c r="D17">
        <v>2345</v>
      </c>
      <c r="E17">
        <v>2</v>
      </c>
    </row>
    <row r="18" spans="1:5" ht="15.75" customHeight="1">
      <c r="A18">
        <v>2346</v>
      </c>
      <c r="B18">
        <v>0</v>
      </c>
      <c r="D18">
        <v>2346</v>
      </c>
      <c r="E18">
        <v>0</v>
      </c>
    </row>
    <row r="19" spans="1:5" ht="15.75" customHeight="1">
      <c r="A19">
        <v>2347</v>
      </c>
      <c r="B19">
        <v>6</v>
      </c>
      <c r="D19">
        <v>2347</v>
      </c>
      <c r="E19">
        <v>3</v>
      </c>
    </row>
    <row r="20" spans="1:5" ht="15.75" customHeight="1">
      <c r="A20">
        <v>2348</v>
      </c>
      <c r="B20">
        <v>1</v>
      </c>
      <c r="D20">
        <v>2348</v>
      </c>
      <c r="E20">
        <v>1</v>
      </c>
    </row>
    <row r="21" spans="1:5" ht="15.75" customHeight="1">
      <c r="A21">
        <v>2355</v>
      </c>
      <c r="B21">
        <v>2</v>
      </c>
      <c r="D21">
        <v>2355</v>
      </c>
      <c r="E21">
        <v>1</v>
      </c>
    </row>
    <row r="22" spans="1:5" ht="15.75" customHeight="1">
      <c r="A22">
        <v>2357</v>
      </c>
      <c r="B22">
        <v>7</v>
      </c>
      <c r="D22">
        <v>2357</v>
      </c>
      <c r="E22">
        <v>1</v>
      </c>
    </row>
    <row r="23" spans="1:5" ht="15.75" customHeight="1">
      <c r="A23">
        <v>2358</v>
      </c>
      <c r="B23">
        <v>2</v>
      </c>
      <c r="D23">
        <v>2358</v>
      </c>
      <c r="E23">
        <v>2</v>
      </c>
    </row>
    <row r="24" spans="1:5" ht="12.75">
      <c r="A24">
        <v>2360</v>
      </c>
      <c r="B24">
        <v>0</v>
      </c>
      <c r="D24">
        <v>2360</v>
      </c>
      <c r="E24">
        <v>0</v>
      </c>
    </row>
    <row r="25" spans="1:5" ht="12.75">
      <c r="A25">
        <v>2364</v>
      </c>
      <c r="B25">
        <v>2</v>
      </c>
      <c r="D25">
        <v>2364</v>
      </c>
      <c r="E25">
        <v>0</v>
      </c>
    </row>
    <row r="26" spans="1:5" ht="12.75">
      <c r="A26">
        <v>2366</v>
      </c>
      <c r="B26">
        <v>0</v>
      </c>
      <c r="D26">
        <v>2366</v>
      </c>
      <c r="E26">
        <v>0</v>
      </c>
    </row>
    <row r="27" spans="1:5" ht="12.75">
      <c r="A27">
        <v>2370</v>
      </c>
      <c r="B27">
        <v>1</v>
      </c>
      <c r="D27">
        <v>2370</v>
      </c>
      <c r="E27">
        <v>1</v>
      </c>
    </row>
    <row r="28" spans="1:5" ht="12.75">
      <c r="A28">
        <v>2371</v>
      </c>
      <c r="B28">
        <v>7</v>
      </c>
      <c r="D28">
        <v>2371</v>
      </c>
      <c r="E28">
        <v>2</v>
      </c>
    </row>
    <row r="29" spans="1:5" ht="12.75">
      <c r="A29">
        <v>2373</v>
      </c>
      <c r="B29">
        <v>3</v>
      </c>
      <c r="D29">
        <v>2373</v>
      </c>
      <c r="E29">
        <v>2</v>
      </c>
    </row>
    <row r="30" spans="1:5" ht="12.75">
      <c r="A30">
        <v>2375</v>
      </c>
      <c r="B30">
        <v>5</v>
      </c>
      <c r="D30">
        <v>2375</v>
      </c>
      <c r="E30">
        <v>1</v>
      </c>
    </row>
    <row r="31" spans="1:5" ht="12.75">
      <c r="A31">
        <v>2377</v>
      </c>
      <c r="B31">
        <v>4</v>
      </c>
      <c r="D31">
        <v>2377</v>
      </c>
      <c r="E31">
        <v>0</v>
      </c>
    </row>
    <row r="32" spans="1:5" ht="12.75">
      <c r="A32">
        <v>2378</v>
      </c>
      <c r="B32">
        <v>6</v>
      </c>
      <c r="D32">
        <v>2378</v>
      </c>
      <c r="E32">
        <v>1</v>
      </c>
    </row>
    <row r="33" spans="1:5" ht="12.75">
      <c r="A33">
        <v>2380</v>
      </c>
      <c r="B33">
        <v>1</v>
      </c>
      <c r="D33">
        <v>2380</v>
      </c>
      <c r="E33">
        <v>2</v>
      </c>
    </row>
    <row r="34" spans="1:5" ht="12.75">
      <c r="A34">
        <v>2381</v>
      </c>
      <c r="B34">
        <v>3</v>
      </c>
      <c r="D34">
        <v>2381</v>
      </c>
      <c r="E34">
        <v>1</v>
      </c>
    </row>
    <row r="35" spans="1:5" ht="12.75">
      <c r="A35">
        <v>2386</v>
      </c>
      <c r="B35">
        <v>2</v>
      </c>
      <c r="D35">
        <v>2386</v>
      </c>
      <c r="E35">
        <v>3</v>
      </c>
    </row>
    <row r="36" spans="1:5" ht="12.75">
      <c r="A36">
        <v>2387</v>
      </c>
      <c r="B36">
        <v>2</v>
      </c>
      <c r="D36">
        <v>2387</v>
      </c>
      <c r="E36">
        <v>1</v>
      </c>
    </row>
    <row r="37" spans="1:5" ht="12.75">
      <c r="A37">
        <v>2388</v>
      </c>
      <c r="B37">
        <v>3</v>
      </c>
      <c r="D37">
        <v>2388</v>
      </c>
      <c r="E37">
        <v>1</v>
      </c>
    </row>
    <row r="38" spans="1:5" ht="12.75">
      <c r="A38">
        <v>2394</v>
      </c>
      <c r="B38">
        <v>2</v>
      </c>
      <c r="D38">
        <v>2394</v>
      </c>
      <c r="E38">
        <v>1</v>
      </c>
    </row>
    <row r="39" spans="1:5" ht="12.75">
      <c r="A39">
        <v>2451</v>
      </c>
      <c r="B39">
        <v>7</v>
      </c>
      <c r="D39">
        <v>2451</v>
      </c>
      <c r="E39">
        <v>1</v>
      </c>
    </row>
    <row r="40" spans="1:5" ht="12.75">
      <c r="A40">
        <v>2452</v>
      </c>
      <c r="B40">
        <v>6</v>
      </c>
      <c r="D40">
        <v>2452</v>
      </c>
      <c r="E40">
        <v>3</v>
      </c>
    </row>
    <row r="41" spans="1:5" ht="12.75">
      <c r="A41">
        <v>2453</v>
      </c>
      <c r="B41">
        <v>0</v>
      </c>
      <c r="D41">
        <v>2453</v>
      </c>
      <c r="E41">
        <v>1</v>
      </c>
    </row>
    <row r="42" spans="1:5" ht="12.75">
      <c r="A42">
        <v>2456</v>
      </c>
      <c r="B42">
        <v>5</v>
      </c>
      <c r="D42">
        <v>2456</v>
      </c>
      <c r="E42">
        <v>0</v>
      </c>
    </row>
    <row r="43" spans="1:5" ht="12.75">
      <c r="A43">
        <v>2463</v>
      </c>
      <c r="B43">
        <v>4</v>
      </c>
      <c r="D43">
        <v>2463</v>
      </c>
      <c r="E43">
        <v>3</v>
      </c>
    </row>
    <row r="44" spans="1:5" ht="12.75">
      <c r="A44">
        <v>2464</v>
      </c>
      <c r="B44">
        <v>1</v>
      </c>
      <c r="D44">
        <v>2464</v>
      </c>
      <c r="E44">
        <v>1</v>
      </c>
    </row>
    <row r="45" spans="1:5" ht="12.75">
      <c r="A45">
        <v>2468</v>
      </c>
      <c r="B45">
        <v>8</v>
      </c>
      <c r="D45">
        <v>2468</v>
      </c>
      <c r="E45">
        <v>0</v>
      </c>
    </row>
    <row r="46" spans="1:5" ht="12.75">
      <c r="A46">
        <v>2469</v>
      </c>
      <c r="B46">
        <v>3</v>
      </c>
      <c r="D46">
        <v>2469</v>
      </c>
      <c r="E46">
        <v>3</v>
      </c>
    </row>
    <row r="47" spans="1:5" ht="12.75">
      <c r="A47">
        <v>2473</v>
      </c>
      <c r="B47">
        <v>2</v>
      </c>
      <c r="D47">
        <v>2473</v>
      </c>
      <c r="E47">
        <v>0</v>
      </c>
    </row>
    <row r="48" spans="1:5" ht="12.75">
      <c r="A48">
        <v>2478</v>
      </c>
      <c r="B48">
        <v>4</v>
      </c>
      <c r="D48">
        <v>2478</v>
      </c>
      <c r="E48">
        <v>0</v>
      </c>
    </row>
    <row r="49" spans="1:5" ht="12.75">
      <c r="A49">
        <v>2481</v>
      </c>
      <c r="B49">
        <v>0</v>
      </c>
      <c r="D49">
        <v>2481</v>
      </c>
      <c r="E49">
        <v>0</v>
      </c>
    </row>
    <row r="50" spans="1:5" ht="12.75">
      <c r="A50">
        <v>2482</v>
      </c>
      <c r="B50">
        <v>3</v>
      </c>
      <c r="D50">
        <v>2482</v>
      </c>
      <c r="E50">
        <v>0</v>
      </c>
    </row>
    <row r="51" spans="1:5" ht="12.75">
      <c r="A51">
        <v>2483</v>
      </c>
      <c r="B51">
        <v>3</v>
      </c>
      <c r="D51">
        <v>2483</v>
      </c>
      <c r="E51">
        <v>1</v>
      </c>
    </row>
    <row r="52" spans="1:5" ht="12.75">
      <c r="A52">
        <v>2487</v>
      </c>
      <c r="B52">
        <v>3</v>
      </c>
      <c r="D52">
        <v>2487</v>
      </c>
      <c r="E52">
        <v>0</v>
      </c>
    </row>
    <row r="53" spans="1:5" ht="12.75">
      <c r="A53">
        <v>2491</v>
      </c>
      <c r="B53">
        <v>4</v>
      </c>
      <c r="D53">
        <v>2491</v>
      </c>
      <c r="E53">
        <v>0</v>
      </c>
    </row>
    <row r="54" spans="1:5" ht="12.75">
      <c r="A54">
        <v>2492</v>
      </c>
      <c r="B54">
        <v>5</v>
      </c>
      <c r="D54">
        <v>2492</v>
      </c>
      <c r="E54">
        <v>2</v>
      </c>
    </row>
    <row r="55" spans="1:5" ht="12.75">
      <c r="A55">
        <v>2499</v>
      </c>
      <c r="B55">
        <v>3</v>
      </c>
      <c r="D55">
        <v>2499</v>
      </c>
      <c r="E55">
        <v>1</v>
      </c>
    </row>
    <row r="56" spans="1:5" ht="12.75">
      <c r="A56">
        <v>2501</v>
      </c>
      <c r="B56">
        <v>2</v>
      </c>
      <c r="D56">
        <v>2501</v>
      </c>
      <c r="E56">
        <v>2</v>
      </c>
    </row>
    <row r="57" spans="1:5" ht="12.75">
      <c r="A57">
        <v>2509</v>
      </c>
      <c r="B57">
        <v>3</v>
      </c>
      <c r="D57">
        <v>2509</v>
      </c>
      <c r="E57">
        <v>1</v>
      </c>
    </row>
    <row r="58" spans="1:5" ht="12.75">
      <c r="A58">
        <v>2511</v>
      </c>
      <c r="B58">
        <v>7</v>
      </c>
      <c r="D58">
        <v>2511</v>
      </c>
      <c r="E58">
        <v>2</v>
      </c>
    </row>
    <row r="59" spans="1:5" ht="12.75">
      <c r="A59">
        <v>2515</v>
      </c>
      <c r="B59">
        <v>7</v>
      </c>
      <c r="D59">
        <v>2515</v>
      </c>
      <c r="E59">
        <v>3</v>
      </c>
    </row>
    <row r="60" spans="1:5" ht="12.75">
      <c r="A60">
        <v>2524</v>
      </c>
      <c r="B60">
        <v>2</v>
      </c>
      <c r="D60">
        <v>2524</v>
      </c>
      <c r="E60">
        <v>2</v>
      </c>
    </row>
    <row r="61" spans="1:5" ht="12.75">
      <c r="A61">
        <v>2525</v>
      </c>
      <c r="B61">
        <v>1</v>
      </c>
      <c r="D61">
        <v>2525</v>
      </c>
      <c r="E61">
        <v>1</v>
      </c>
    </row>
    <row r="62" spans="1:5" ht="12.75">
      <c r="A62">
        <v>2531</v>
      </c>
      <c r="B62">
        <v>1</v>
      </c>
      <c r="D62">
        <v>2531</v>
      </c>
      <c r="E62">
        <v>2</v>
      </c>
    </row>
    <row r="63" spans="1:5" ht="12.75">
      <c r="A63">
        <v>2535</v>
      </c>
      <c r="B63">
        <v>6</v>
      </c>
      <c r="D63">
        <v>2535</v>
      </c>
      <c r="E63">
        <v>0</v>
      </c>
    </row>
    <row r="64" spans="1:5" ht="12.75">
      <c r="A64">
        <v>2536</v>
      </c>
      <c r="B64">
        <v>2</v>
      </c>
      <c r="D64">
        <v>2536</v>
      </c>
      <c r="E64">
        <v>3</v>
      </c>
    </row>
    <row r="65" spans="1:5" ht="12.75">
      <c r="A65">
        <v>2542</v>
      </c>
      <c r="B65">
        <v>8</v>
      </c>
      <c r="D65">
        <v>2542</v>
      </c>
      <c r="E65">
        <v>0</v>
      </c>
    </row>
    <row r="66" spans="1:5" ht="12.75">
      <c r="A66">
        <v>2544</v>
      </c>
      <c r="B66">
        <v>3</v>
      </c>
      <c r="D66">
        <v>2544</v>
      </c>
      <c r="E66">
        <v>3</v>
      </c>
    </row>
    <row r="67" spans="1:5" ht="12.75">
      <c r="A67">
        <v>2545</v>
      </c>
      <c r="B67">
        <v>8</v>
      </c>
      <c r="D67">
        <v>2545</v>
      </c>
      <c r="E67">
        <v>1</v>
      </c>
    </row>
    <row r="68" spans="1:5" ht="12.75">
      <c r="A68">
        <v>2602</v>
      </c>
      <c r="B68">
        <v>3</v>
      </c>
      <c r="D68">
        <v>2602</v>
      </c>
      <c r="E68">
        <v>3</v>
      </c>
    </row>
    <row r="69" spans="1:5" ht="12.75">
      <c r="A69">
        <v>2603</v>
      </c>
      <c r="B69">
        <v>6</v>
      </c>
      <c r="D69">
        <v>2603</v>
      </c>
      <c r="E69">
        <v>2</v>
      </c>
    </row>
    <row r="70" spans="1:5" ht="12.75">
      <c r="A70">
        <v>2605</v>
      </c>
      <c r="B70">
        <v>4</v>
      </c>
      <c r="D70">
        <v>2605</v>
      </c>
      <c r="E70">
        <v>2</v>
      </c>
    </row>
    <row r="71" spans="1:5" ht="12.75">
      <c r="A71">
        <v>2606</v>
      </c>
      <c r="B71">
        <v>3</v>
      </c>
      <c r="D71">
        <v>2606</v>
      </c>
      <c r="E71">
        <v>1</v>
      </c>
    </row>
    <row r="72" spans="1:5" ht="12.75">
      <c r="A72">
        <v>2607</v>
      </c>
      <c r="B72">
        <v>2</v>
      </c>
      <c r="D72">
        <v>2607</v>
      </c>
      <c r="E72">
        <v>2</v>
      </c>
    </row>
    <row r="73" spans="1:5" ht="12.75">
      <c r="A73">
        <v>2608</v>
      </c>
      <c r="B73">
        <v>2</v>
      </c>
      <c r="D73">
        <v>2608</v>
      </c>
      <c r="E73">
        <v>0</v>
      </c>
    </row>
    <row r="74" spans="1:5" ht="12.75">
      <c r="A74">
        <v>2609</v>
      </c>
      <c r="B74">
        <v>1</v>
      </c>
      <c r="D74">
        <v>2609</v>
      </c>
      <c r="E74">
        <v>3</v>
      </c>
    </row>
    <row r="75" spans="1:5" ht="12.75">
      <c r="A75">
        <v>2613</v>
      </c>
      <c r="B75">
        <v>3</v>
      </c>
      <c r="D75">
        <v>2613</v>
      </c>
      <c r="E75">
        <v>1</v>
      </c>
    </row>
    <row r="76" spans="1:5" ht="12.75">
      <c r="A76">
        <v>2614</v>
      </c>
      <c r="B76">
        <v>2</v>
      </c>
      <c r="D76">
        <v>2614</v>
      </c>
      <c r="E76">
        <v>1</v>
      </c>
    </row>
    <row r="77" spans="1:5" ht="12.75">
      <c r="A77">
        <v>2617</v>
      </c>
      <c r="B77">
        <v>3</v>
      </c>
      <c r="D77">
        <v>2617</v>
      </c>
      <c r="E77">
        <v>0</v>
      </c>
    </row>
    <row r="78" spans="1:5" ht="12.75">
      <c r="A78">
        <v>2618</v>
      </c>
      <c r="B78">
        <v>2</v>
      </c>
      <c r="D78">
        <v>2618</v>
      </c>
      <c r="E78">
        <v>1</v>
      </c>
    </row>
    <row r="79" spans="1:5" ht="12.75">
      <c r="A79">
        <v>2627</v>
      </c>
      <c r="B79">
        <v>3</v>
      </c>
      <c r="D79">
        <v>2627</v>
      </c>
      <c r="E79">
        <v>2</v>
      </c>
    </row>
    <row r="80" spans="1:5" ht="12.75">
      <c r="A80">
        <v>2647</v>
      </c>
      <c r="B80">
        <v>1</v>
      </c>
      <c r="D80">
        <v>2647</v>
      </c>
      <c r="E80">
        <v>0</v>
      </c>
    </row>
    <row r="81" spans="1:5" ht="12.75">
      <c r="A81">
        <v>2652</v>
      </c>
      <c r="B81">
        <v>7</v>
      </c>
      <c r="D81">
        <v>2652</v>
      </c>
      <c r="E81">
        <v>0</v>
      </c>
    </row>
    <row r="82" spans="1:5" ht="12.75">
      <c r="A82">
        <v>2653</v>
      </c>
      <c r="B82">
        <v>1</v>
      </c>
      <c r="D82">
        <v>2653</v>
      </c>
      <c r="E82">
        <v>2</v>
      </c>
    </row>
    <row r="83" spans="1:5" ht="12.75">
      <c r="A83">
        <v>2655</v>
      </c>
      <c r="B83">
        <v>5</v>
      </c>
      <c r="D83">
        <v>2655</v>
      </c>
      <c r="E83">
        <v>0</v>
      </c>
    </row>
    <row r="84" spans="1:5" ht="12.75">
      <c r="A84">
        <v>2657</v>
      </c>
      <c r="B84">
        <v>3</v>
      </c>
      <c r="D84">
        <v>2657</v>
      </c>
      <c r="E84">
        <v>3</v>
      </c>
    </row>
    <row r="85" spans="1:5" ht="12.75">
      <c r="A85">
        <v>2658</v>
      </c>
      <c r="B85">
        <v>1</v>
      </c>
      <c r="D85">
        <v>2658</v>
      </c>
      <c r="E85">
        <v>0</v>
      </c>
    </row>
    <row r="86" spans="1:5" ht="12.75">
      <c r="A86">
        <v>2659</v>
      </c>
      <c r="B86">
        <v>1</v>
      </c>
      <c r="D86">
        <v>2659</v>
      </c>
      <c r="E86">
        <v>2</v>
      </c>
    </row>
    <row r="87" spans="1:5" ht="12.75">
      <c r="A87">
        <v>2660</v>
      </c>
      <c r="B87">
        <v>2</v>
      </c>
      <c r="D87">
        <v>2660</v>
      </c>
      <c r="E87">
        <v>0</v>
      </c>
    </row>
    <row r="88" spans="1:5" ht="12.75">
      <c r="A88">
        <v>2663</v>
      </c>
      <c r="B88">
        <v>8</v>
      </c>
      <c r="D88">
        <v>2663</v>
      </c>
      <c r="E88">
        <v>1</v>
      </c>
    </row>
    <row r="89" spans="1:5" ht="12.75">
      <c r="A89">
        <v>2671</v>
      </c>
      <c r="B89">
        <v>6</v>
      </c>
      <c r="D89">
        <v>2671</v>
      </c>
      <c r="E89">
        <v>2</v>
      </c>
    </row>
    <row r="90" spans="1:5" ht="12.75">
      <c r="A90">
        <v>2674</v>
      </c>
      <c r="B90">
        <v>4</v>
      </c>
      <c r="D90">
        <v>2674</v>
      </c>
      <c r="E90">
        <v>2</v>
      </c>
    </row>
    <row r="91" spans="1:5" ht="12.75">
      <c r="A91">
        <v>2675</v>
      </c>
      <c r="B91">
        <v>4</v>
      </c>
      <c r="D91">
        <v>2675</v>
      </c>
      <c r="E91">
        <v>2</v>
      </c>
    </row>
    <row r="92" spans="1:5" ht="12.75">
      <c r="A92">
        <v>2679</v>
      </c>
      <c r="B92">
        <v>1</v>
      </c>
      <c r="D92">
        <v>2679</v>
      </c>
      <c r="E92">
        <v>0</v>
      </c>
    </row>
    <row r="93" spans="1:5" ht="12.75">
      <c r="A93">
        <v>2682</v>
      </c>
      <c r="B93">
        <v>3</v>
      </c>
      <c r="D93">
        <v>2682</v>
      </c>
      <c r="E93">
        <v>1</v>
      </c>
    </row>
    <row r="94" spans="1:5" ht="12.75">
      <c r="A94">
        <v>2684</v>
      </c>
      <c r="B94">
        <v>3</v>
      </c>
      <c r="D94">
        <v>2684</v>
      </c>
      <c r="E94">
        <v>0</v>
      </c>
    </row>
    <row r="95" spans="1:5" ht="12.75">
      <c r="A95">
        <v>2687</v>
      </c>
      <c r="B95">
        <v>2</v>
      </c>
      <c r="D95">
        <v>2687</v>
      </c>
      <c r="E95">
        <v>0</v>
      </c>
    </row>
    <row r="96" spans="1:5" ht="12.75">
      <c r="A96">
        <v>2688</v>
      </c>
      <c r="B96">
        <v>4</v>
      </c>
      <c r="D96">
        <v>2688</v>
      </c>
      <c r="E96">
        <v>1</v>
      </c>
    </row>
    <row r="97" spans="1:5" ht="12.75">
      <c r="A97">
        <v>2691</v>
      </c>
      <c r="B97">
        <v>4</v>
      </c>
      <c r="D97">
        <v>2691</v>
      </c>
      <c r="E97">
        <v>2</v>
      </c>
    </row>
    <row r="98" spans="1:5" ht="12.75">
      <c r="A98">
        <v>2692</v>
      </c>
      <c r="B98">
        <v>4</v>
      </c>
      <c r="D98">
        <v>2692</v>
      </c>
      <c r="E98">
        <v>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4.42578125" defaultRowHeight="15.75" customHeight="1"/>
  <sheetData>
    <row r="1" spans="1:2" ht="15.75" customHeight="1">
      <c r="A1" s="20" t="str">
        <f ca="1">IFERROR(__xludf.DUMMYFUNCTION("ImportRange(""1EbKYrq1AajoMI961b4LHs2p6SoDlHL2HBDJ0zl8ELMk"",""SEM1!P6:Q100"")"),"2603")</f>
        <v>2603</v>
      </c>
      <c r="B1">
        <v>10</v>
      </c>
    </row>
    <row r="2" spans="1:2" ht="15.75" customHeight="1">
      <c r="A2">
        <v>2604</v>
      </c>
      <c r="B2">
        <v>7</v>
      </c>
    </row>
    <row r="3" spans="1:2" ht="15.75" customHeight="1">
      <c r="A3">
        <v>2605</v>
      </c>
      <c r="B3">
        <v>13</v>
      </c>
    </row>
    <row r="4" spans="1:2" ht="15.75" customHeight="1">
      <c r="A4">
        <v>2606</v>
      </c>
      <c r="B4">
        <v>8</v>
      </c>
    </row>
    <row r="5" spans="1:2" ht="15.75" customHeight="1">
      <c r="A5">
        <v>2607</v>
      </c>
      <c r="B5">
        <v>4</v>
      </c>
    </row>
    <row r="6" spans="1:2" ht="15.75" customHeight="1">
      <c r="A6">
        <v>2608</v>
      </c>
      <c r="B6">
        <v>4</v>
      </c>
    </row>
    <row r="7" spans="1:2" ht="15.75" customHeight="1">
      <c r="A7">
        <v>2609</v>
      </c>
      <c r="B7">
        <v>3</v>
      </c>
    </row>
    <row r="8" spans="1:2" ht="15.75" customHeight="1">
      <c r="A8">
        <v>2610</v>
      </c>
      <c r="B8">
        <v>16</v>
      </c>
    </row>
    <row r="9" spans="1:2" ht="15.75" customHeight="1">
      <c r="A9">
        <v>2611</v>
      </c>
      <c r="B9">
        <v>20</v>
      </c>
    </row>
    <row r="10" spans="1:2" ht="15.75" customHeight="1">
      <c r="A10">
        <v>2612</v>
      </c>
      <c r="B10">
        <v>5</v>
      </c>
    </row>
    <row r="11" spans="1:2" ht="15.75" customHeight="1">
      <c r="A11">
        <v>2614</v>
      </c>
      <c r="B11">
        <v>8</v>
      </c>
    </row>
    <row r="12" spans="1:2" ht="15.75" customHeight="1">
      <c r="A12">
        <v>2615</v>
      </c>
      <c r="B12">
        <v>11</v>
      </c>
    </row>
    <row r="13" spans="1:2" ht="15.75" customHeight="1">
      <c r="A13">
        <v>2617</v>
      </c>
      <c r="B13">
        <v>11</v>
      </c>
    </row>
    <row r="14" spans="1:2" ht="15.75" customHeight="1">
      <c r="A14">
        <v>2618</v>
      </c>
      <c r="B14">
        <v>4</v>
      </c>
    </row>
    <row r="15" spans="1:2" ht="15.75" customHeight="1">
      <c r="A15">
        <v>2619</v>
      </c>
      <c r="B15">
        <v>4</v>
      </c>
    </row>
    <row r="16" spans="1:2" ht="15.75" customHeight="1">
      <c r="A16">
        <v>2622</v>
      </c>
      <c r="B16">
        <v>11</v>
      </c>
    </row>
    <row r="17" spans="1:2" ht="15.75" customHeight="1">
      <c r="A17">
        <v>2623</v>
      </c>
      <c r="B17">
        <v>8</v>
      </c>
    </row>
    <row r="18" spans="1:2" ht="15.75" customHeight="1">
      <c r="A18">
        <v>2624</v>
      </c>
      <c r="B18">
        <v>7</v>
      </c>
    </row>
    <row r="19" spans="1:2" ht="15.75" customHeight="1">
      <c r="A19">
        <v>2625</v>
      </c>
      <c r="B19">
        <v>19</v>
      </c>
    </row>
    <row r="20" spans="1:2" ht="15.75" customHeight="1">
      <c r="A20">
        <v>2626</v>
      </c>
      <c r="B20">
        <v>7</v>
      </c>
    </row>
    <row r="21" spans="1:2" ht="15.75" customHeight="1">
      <c r="A21">
        <v>2627</v>
      </c>
      <c r="B21">
        <v>9</v>
      </c>
    </row>
    <row r="22" spans="1:2" ht="15.75" customHeight="1">
      <c r="A22">
        <v>2628</v>
      </c>
      <c r="B22">
        <v>10</v>
      </c>
    </row>
    <row r="23" spans="1:2" ht="15.75" customHeight="1">
      <c r="A23">
        <v>2629</v>
      </c>
      <c r="B23">
        <v>9</v>
      </c>
    </row>
    <row r="24" spans="1:2" ht="12.75">
      <c r="A24">
        <v>2630</v>
      </c>
      <c r="B24">
        <v>14</v>
      </c>
    </row>
    <row r="25" spans="1:2" ht="12.75">
      <c r="A25">
        <v>2631</v>
      </c>
      <c r="B25">
        <v>11</v>
      </c>
    </row>
    <row r="26" spans="1:2" ht="12.75">
      <c r="A26">
        <v>2632</v>
      </c>
      <c r="B26">
        <v>17</v>
      </c>
    </row>
    <row r="27" spans="1:2" ht="12.75">
      <c r="A27">
        <v>2634</v>
      </c>
      <c r="B27">
        <v>14</v>
      </c>
    </row>
    <row r="28" spans="1:2" ht="12.75">
      <c r="A28">
        <v>2635</v>
      </c>
      <c r="B28">
        <v>11</v>
      </c>
    </row>
    <row r="29" spans="1:2" ht="12.75">
      <c r="A29">
        <v>2636</v>
      </c>
      <c r="B29">
        <v>5</v>
      </c>
    </row>
    <row r="30" spans="1:2" ht="12.75">
      <c r="A30">
        <v>2637</v>
      </c>
      <c r="B30">
        <v>10</v>
      </c>
    </row>
    <row r="31" spans="1:2" ht="12.75">
      <c r="A31">
        <v>2639</v>
      </c>
      <c r="B31">
        <v>7</v>
      </c>
    </row>
    <row r="32" spans="1:2" ht="12.75">
      <c r="A32">
        <v>2641</v>
      </c>
      <c r="B32">
        <v>9</v>
      </c>
    </row>
    <row r="33" spans="1:2" ht="12.75">
      <c r="A33">
        <v>2642</v>
      </c>
      <c r="B33">
        <v>7</v>
      </c>
    </row>
    <row r="34" spans="1:2" ht="12.75">
      <c r="A34">
        <v>2643</v>
      </c>
      <c r="B34">
        <v>15</v>
      </c>
    </row>
    <row r="35" spans="1:2" ht="12.75">
      <c r="A35">
        <v>2644</v>
      </c>
      <c r="B35">
        <v>15</v>
      </c>
    </row>
    <row r="36" spans="1:2" ht="12.75">
      <c r="A36">
        <v>2645</v>
      </c>
      <c r="B36">
        <v>14</v>
      </c>
    </row>
    <row r="37" spans="1:2" ht="12.75">
      <c r="A37">
        <v>2646</v>
      </c>
      <c r="B37">
        <v>14</v>
      </c>
    </row>
    <row r="38" spans="1:2" ht="12.75">
      <c r="A38">
        <v>2647</v>
      </c>
      <c r="B38">
        <v>2</v>
      </c>
    </row>
    <row r="39" spans="1:2" ht="12.75">
      <c r="A39">
        <v>2648</v>
      </c>
      <c r="B39">
        <v>16</v>
      </c>
    </row>
    <row r="40" spans="1:2" ht="12.75">
      <c r="A40">
        <v>2649</v>
      </c>
      <c r="B40">
        <v>11</v>
      </c>
    </row>
    <row r="41" spans="1:2" ht="12.75">
      <c r="A41">
        <v>2650</v>
      </c>
      <c r="B41">
        <v>15</v>
      </c>
    </row>
    <row r="42" spans="1:2" ht="12.75">
      <c r="A42">
        <v>2651</v>
      </c>
      <c r="B42">
        <v>14</v>
      </c>
    </row>
    <row r="43" spans="1:2" ht="12.75">
      <c r="A43">
        <v>2652</v>
      </c>
      <c r="B43">
        <v>15</v>
      </c>
    </row>
    <row r="44" spans="1:2" ht="12.75">
      <c r="A44">
        <v>2654</v>
      </c>
      <c r="B44">
        <v>6</v>
      </c>
    </row>
    <row r="45" spans="1:2" ht="12.75">
      <c r="A45">
        <v>2655</v>
      </c>
      <c r="B45">
        <v>16</v>
      </c>
    </row>
    <row r="46" spans="1:2" ht="12.75">
      <c r="A46">
        <v>2660</v>
      </c>
      <c r="B46">
        <v>10</v>
      </c>
    </row>
    <row r="47" spans="1:2" ht="12.75">
      <c r="A47">
        <v>2661</v>
      </c>
      <c r="B47">
        <v>20</v>
      </c>
    </row>
    <row r="48" spans="1:2" ht="12.75">
      <c r="A48">
        <v>2662</v>
      </c>
      <c r="B48">
        <v>12</v>
      </c>
    </row>
    <row r="49" spans="1:2" ht="12.75">
      <c r="A49">
        <v>2663</v>
      </c>
      <c r="B49">
        <v>19</v>
      </c>
    </row>
    <row r="50" spans="1:2" ht="12.75">
      <c r="A50">
        <v>2664</v>
      </c>
      <c r="B50">
        <v>15</v>
      </c>
    </row>
    <row r="51" spans="1:2" ht="12.75">
      <c r="A51">
        <v>2665</v>
      </c>
      <c r="B51">
        <v>15</v>
      </c>
    </row>
    <row r="52" spans="1:2" ht="12.75">
      <c r="A52">
        <v>2667</v>
      </c>
      <c r="B52">
        <v>12</v>
      </c>
    </row>
    <row r="53" spans="1:2" ht="12.75">
      <c r="A53">
        <v>2668</v>
      </c>
      <c r="B53">
        <v>13</v>
      </c>
    </row>
    <row r="54" spans="1:2" ht="12.75">
      <c r="A54">
        <v>2669</v>
      </c>
      <c r="B54">
        <v>10</v>
      </c>
    </row>
    <row r="55" spans="1:2" ht="12.75">
      <c r="A55">
        <v>2670</v>
      </c>
      <c r="B55">
        <v>6</v>
      </c>
    </row>
    <row r="56" spans="1:2" ht="12.75">
      <c r="A56">
        <v>2671</v>
      </c>
      <c r="B56">
        <v>11</v>
      </c>
    </row>
    <row r="57" spans="1:2" ht="12.75">
      <c r="A57">
        <v>2672</v>
      </c>
      <c r="B57">
        <v>7</v>
      </c>
    </row>
    <row r="58" spans="1:2" ht="12.75">
      <c r="A58">
        <v>2674</v>
      </c>
      <c r="B58">
        <v>11</v>
      </c>
    </row>
    <row r="59" spans="1:2" ht="12.75">
      <c r="A59">
        <v>2676</v>
      </c>
      <c r="B59">
        <v>8</v>
      </c>
    </row>
    <row r="60" spans="1:2" ht="12.75">
      <c r="A60">
        <v>2678</v>
      </c>
      <c r="B60">
        <v>5</v>
      </c>
    </row>
    <row r="61" spans="1:2" ht="12.75">
      <c r="A61">
        <v>2679</v>
      </c>
      <c r="B61">
        <v>10</v>
      </c>
    </row>
    <row r="62" spans="1:2" ht="12.75">
      <c r="A62">
        <v>2680</v>
      </c>
      <c r="B62">
        <v>13</v>
      </c>
    </row>
    <row r="63" spans="1:2" ht="12.75">
      <c r="A63">
        <v>2681</v>
      </c>
      <c r="B63">
        <v>19</v>
      </c>
    </row>
    <row r="64" spans="1:2" ht="12.75">
      <c r="A64">
        <v>2682</v>
      </c>
      <c r="B64">
        <v>13</v>
      </c>
    </row>
    <row r="65" spans="1:2" ht="12.75">
      <c r="A65">
        <v>2683</v>
      </c>
      <c r="B65">
        <v>7</v>
      </c>
    </row>
    <row r="66" spans="1:2" ht="12.75">
      <c r="A66">
        <v>2684</v>
      </c>
      <c r="B66">
        <v>6</v>
      </c>
    </row>
    <row r="67" spans="1:2" ht="12.75">
      <c r="A67">
        <v>2685</v>
      </c>
      <c r="B67">
        <v>2</v>
      </c>
    </row>
    <row r="68" spans="1:2" ht="12.75">
      <c r="A68">
        <v>2686</v>
      </c>
      <c r="B68">
        <v>5</v>
      </c>
    </row>
    <row r="69" spans="1:2" ht="12.75">
      <c r="A69">
        <v>2688</v>
      </c>
      <c r="B69">
        <v>12</v>
      </c>
    </row>
    <row r="70" spans="1:2" ht="12.75">
      <c r="A70">
        <v>2689</v>
      </c>
      <c r="B70">
        <v>15</v>
      </c>
    </row>
    <row r="71" spans="1:2" ht="12.75">
      <c r="A71">
        <v>2690</v>
      </c>
      <c r="B71">
        <v>15</v>
      </c>
    </row>
    <row r="72" spans="1:2" ht="12.75">
      <c r="A72">
        <v>2692</v>
      </c>
      <c r="B72">
        <v>21</v>
      </c>
    </row>
    <row r="73" spans="1:2" ht="12.75">
      <c r="A73">
        <v>2693</v>
      </c>
      <c r="B73">
        <v>12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86"/>
  <sheetViews>
    <sheetView workbookViewId="0"/>
  </sheetViews>
  <sheetFormatPr defaultColWidth="14.42578125" defaultRowHeight="15.75" customHeight="1"/>
  <sheetData>
    <row r="1" spans="1:2" ht="15.75" customHeight="1">
      <c r="A1" t="str">
        <f ca="1">IFERROR(__xludf.DUMMYFUNCTION("ImportRange(""1aGucSPn2cq_tvw1m-1oesmXfvXETerxibdJTymD6g3s"",""SEM1!S6:T100"")"),"2301")</f>
        <v>2301</v>
      </c>
      <c r="B1">
        <v>0</v>
      </c>
    </row>
    <row r="2" spans="1:2" ht="15.75" customHeight="1">
      <c r="A2">
        <v>2302</v>
      </c>
      <c r="B2">
        <v>4</v>
      </c>
    </row>
    <row r="3" spans="1:2" ht="15.75" customHeight="1">
      <c r="A3">
        <v>2306</v>
      </c>
      <c r="B3">
        <v>1</v>
      </c>
    </row>
    <row r="4" spans="1:2" ht="15.75" customHeight="1">
      <c r="A4">
        <v>2308</v>
      </c>
      <c r="B4">
        <v>4</v>
      </c>
    </row>
    <row r="5" spans="1:2" ht="15.75" customHeight="1">
      <c r="A5">
        <v>2312</v>
      </c>
      <c r="B5">
        <v>3</v>
      </c>
    </row>
    <row r="6" spans="1:2" ht="15.75" customHeight="1">
      <c r="A6">
        <v>2313</v>
      </c>
      <c r="B6">
        <v>3</v>
      </c>
    </row>
    <row r="7" spans="1:2" ht="15.75" customHeight="1">
      <c r="A7">
        <v>2322</v>
      </c>
      <c r="B7">
        <v>2</v>
      </c>
    </row>
    <row r="8" spans="1:2" ht="15.75" customHeight="1">
      <c r="A8">
        <v>2331</v>
      </c>
      <c r="B8">
        <v>6</v>
      </c>
    </row>
    <row r="9" spans="1:2" ht="15.75" customHeight="1">
      <c r="A9">
        <v>2334</v>
      </c>
      <c r="B9">
        <v>3</v>
      </c>
    </row>
    <row r="10" spans="1:2" ht="15.75" customHeight="1">
      <c r="A10">
        <v>2336</v>
      </c>
      <c r="B10">
        <v>4</v>
      </c>
    </row>
    <row r="11" spans="1:2" ht="15.75" customHeight="1">
      <c r="A11">
        <v>2343</v>
      </c>
      <c r="B11">
        <v>3</v>
      </c>
    </row>
    <row r="12" spans="1:2" ht="15.75" customHeight="1">
      <c r="A12">
        <v>2349</v>
      </c>
      <c r="B12">
        <v>4</v>
      </c>
    </row>
    <row r="13" spans="1:2" ht="15.75" customHeight="1">
      <c r="A13">
        <v>2354</v>
      </c>
      <c r="B13">
        <v>3</v>
      </c>
    </row>
    <row r="14" spans="1:2" ht="15.75" customHeight="1">
      <c r="A14">
        <v>2356</v>
      </c>
      <c r="B14">
        <v>3</v>
      </c>
    </row>
    <row r="15" spans="1:2" ht="15.75" customHeight="1">
      <c r="A15">
        <v>2359</v>
      </c>
      <c r="B15">
        <v>3</v>
      </c>
    </row>
    <row r="16" spans="1:2" ht="15.75" customHeight="1">
      <c r="A16">
        <v>2361</v>
      </c>
      <c r="B16">
        <v>6</v>
      </c>
    </row>
    <row r="17" spans="1:2" ht="15.75" customHeight="1">
      <c r="A17">
        <v>2363</v>
      </c>
      <c r="B17">
        <v>2</v>
      </c>
    </row>
    <row r="18" spans="1:2" ht="15.75" customHeight="1">
      <c r="A18">
        <v>2367</v>
      </c>
      <c r="B18">
        <v>5</v>
      </c>
    </row>
    <row r="19" spans="1:2" ht="15.75" customHeight="1">
      <c r="A19">
        <v>2376</v>
      </c>
      <c r="B19">
        <v>4</v>
      </c>
    </row>
    <row r="20" spans="1:2" ht="15.75" customHeight="1">
      <c r="A20">
        <v>2379</v>
      </c>
      <c r="B20">
        <v>4</v>
      </c>
    </row>
    <row r="21" spans="1:2" ht="15.75" customHeight="1">
      <c r="A21">
        <v>2382</v>
      </c>
      <c r="B21">
        <v>4</v>
      </c>
    </row>
    <row r="22" spans="1:2" ht="15.75" customHeight="1">
      <c r="A22">
        <v>2384</v>
      </c>
      <c r="B22">
        <v>4</v>
      </c>
    </row>
    <row r="23" spans="1:2" ht="15.75" customHeight="1">
      <c r="A23">
        <v>2385</v>
      </c>
      <c r="B23">
        <v>1</v>
      </c>
    </row>
    <row r="24" spans="1:2" ht="12.75">
      <c r="A24">
        <v>2389</v>
      </c>
      <c r="B24">
        <v>1</v>
      </c>
    </row>
    <row r="25" spans="1:2" ht="12.75">
      <c r="A25">
        <v>2392</v>
      </c>
      <c r="B25">
        <v>4</v>
      </c>
    </row>
    <row r="27" spans="1:2" ht="12.75">
      <c r="A27">
        <v>2454</v>
      </c>
      <c r="B27">
        <v>2</v>
      </c>
    </row>
    <row r="28" spans="1:2" ht="12.75">
      <c r="A28">
        <v>2455</v>
      </c>
      <c r="B28">
        <v>3</v>
      </c>
    </row>
    <row r="29" spans="1:2" ht="12.75">
      <c r="A29">
        <v>2458</v>
      </c>
      <c r="B29">
        <v>3</v>
      </c>
    </row>
    <row r="30" spans="1:2" ht="12.75">
      <c r="A30">
        <v>2462</v>
      </c>
      <c r="B30">
        <v>6</v>
      </c>
    </row>
    <row r="31" spans="1:2" ht="12.75">
      <c r="A31">
        <v>2465</v>
      </c>
      <c r="B31">
        <v>2</v>
      </c>
    </row>
    <row r="32" spans="1:2" ht="12.75">
      <c r="A32">
        <v>2466</v>
      </c>
      <c r="B32">
        <v>4</v>
      </c>
    </row>
    <row r="33" spans="1:2" ht="12.75">
      <c r="A33">
        <v>2471</v>
      </c>
      <c r="B33">
        <v>6</v>
      </c>
    </row>
    <row r="34" spans="1:2" ht="12.75">
      <c r="A34">
        <v>2474</v>
      </c>
      <c r="B34">
        <v>2</v>
      </c>
    </row>
    <row r="35" spans="1:2" ht="12.75">
      <c r="A35">
        <v>2476</v>
      </c>
      <c r="B35">
        <v>3</v>
      </c>
    </row>
    <row r="36" spans="1:2" ht="12.75">
      <c r="A36">
        <v>2484</v>
      </c>
      <c r="B36">
        <v>3</v>
      </c>
    </row>
    <row r="37" spans="1:2" ht="12.75">
      <c r="A37">
        <v>2485</v>
      </c>
      <c r="B37">
        <v>6</v>
      </c>
    </row>
    <row r="38" spans="1:2" ht="12.75">
      <c r="A38">
        <v>2486</v>
      </c>
      <c r="B38">
        <v>2</v>
      </c>
    </row>
    <row r="39" spans="1:2" ht="12.75">
      <c r="A39">
        <v>2488</v>
      </c>
      <c r="B39">
        <v>6</v>
      </c>
    </row>
    <row r="40" spans="1:2" ht="12.75">
      <c r="A40">
        <v>2490</v>
      </c>
      <c r="B40">
        <v>3</v>
      </c>
    </row>
    <row r="41" spans="1:2" ht="12.75">
      <c r="A41">
        <v>2498</v>
      </c>
      <c r="B41">
        <v>3</v>
      </c>
    </row>
    <row r="42" spans="1:2" ht="12.75">
      <c r="A42">
        <v>2500</v>
      </c>
      <c r="B42">
        <v>2</v>
      </c>
    </row>
    <row r="43" spans="1:2" ht="12.75">
      <c r="A43">
        <v>2506</v>
      </c>
      <c r="B43">
        <v>6</v>
      </c>
    </row>
    <row r="44" spans="1:2" ht="12.75">
      <c r="A44">
        <v>2507</v>
      </c>
      <c r="B44">
        <v>3</v>
      </c>
    </row>
    <row r="45" spans="1:2" ht="12.75">
      <c r="A45">
        <v>2508</v>
      </c>
      <c r="B45">
        <v>3</v>
      </c>
    </row>
    <row r="46" spans="1:2" ht="12.75">
      <c r="A46">
        <v>2510</v>
      </c>
      <c r="B46">
        <v>5</v>
      </c>
    </row>
    <row r="47" spans="1:2" ht="12.75">
      <c r="A47">
        <v>2512</v>
      </c>
      <c r="B47">
        <v>1</v>
      </c>
    </row>
    <row r="48" spans="1:2" ht="12.75">
      <c r="A48">
        <v>2514</v>
      </c>
      <c r="B48">
        <v>4</v>
      </c>
    </row>
    <row r="49" spans="1:2" ht="12.75">
      <c r="A49">
        <v>2517</v>
      </c>
      <c r="B49">
        <v>4</v>
      </c>
    </row>
    <row r="50" spans="1:2" ht="12.75">
      <c r="A50">
        <v>2518</v>
      </c>
      <c r="B50">
        <v>3</v>
      </c>
    </row>
    <row r="51" spans="1:2" ht="12.75">
      <c r="A51">
        <v>2521</v>
      </c>
      <c r="B51">
        <v>5</v>
      </c>
    </row>
    <row r="52" spans="1:2" ht="12.75">
      <c r="A52">
        <v>2523</v>
      </c>
      <c r="B52">
        <v>3</v>
      </c>
    </row>
    <row r="53" spans="1:2" ht="12.75">
      <c r="A53">
        <v>2526</v>
      </c>
      <c r="B53">
        <v>3</v>
      </c>
    </row>
    <row r="54" spans="1:2" ht="12.75">
      <c r="A54">
        <v>2527</v>
      </c>
      <c r="B54">
        <v>2</v>
      </c>
    </row>
    <row r="55" spans="1:2" ht="12.75">
      <c r="A55">
        <v>2529</v>
      </c>
      <c r="B55">
        <v>4</v>
      </c>
    </row>
    <row r="56" spans="1:2" ht="12.75">
      <c r="A56">
        <v>2532</v>
      </c>
      <c r="B56">
        <v>1</v>
      </c>
    </row>
    <row r="57" spans="1:2" ht="12.75">
      <c r="A57">
        <v>2539</v>
      </c>
      <c r="B57">
        <v>3</v>
      </c>
    </row>
    <row r="58" spans="1:2" ht="12.75">
      <c r="A58">
        <v>2540</v>
      </c>
      <c r="B58">
        <v>6</v>
      </c>
    </row>
    <row r="59" spans="1:2" ht="12.75">
      <c r="A59">
        <v>2541</v>
      </c>
      <c r="B59">
        <v>5</v>
      </c>
    </row>
    <row r="60" spans="1:2" ht="12.75">
      <c r="A60">
        <v>2543</v>
      </c>
      <c r="B60">
        <v>6</v>
      </c>
    </row>
    <row r="61" spans="1:2" ht="12.75">
      <c r="A61">
        <v>2546</v>
      </c>
      <c r="B61">
        <v>6</v>
      </c>
    </row>
    <row r="62" spans="1:2" ht="12.75">
      <c r="A62">
        <v>2611</v>
      </c>
      <c r="B62">
        <v>6</v>
      </c>
    </row>
    <row r="63" spans="1:2" ht="12.75">
      <c r="A63">
        <v>2612</v>
      </c>
      <c r="B63">
        <v>3</v>
      </c>
    </row>
    <row r="64" spans="1:2" ht="12.75">
      <c r="A64">
        <v>2616</v>
      </c>
      <c r="B64">
        <v>5</v>
      </c>
    </row>
    <row r="65" spans="1:2" ht="12.75">
      <c r="A65">
        <v>2620</v>
      </c>
      <c r="B65">
        <v>4</v>
      </c>
    </row>
    <row r="66" spans="1:2" ht="12.75">
      <c r="A66">
        <v>2630</v>
      </c>
      <c r="B66">
        <v>5</v>
      </c>
    </row>
    <row r="67" spans="1:2" ht="12.75">
      <c r="A67">
        <v>2632</v>
      </c>
      <c r="B67">
        <v>4</v>
      </c>
    </row>
    <row r="68" spans="1:2" ht="12.75">
      <c r="A68">
        <v>2634</v>
      </c>
      <c r="B68">
        <v>2</v>
      </c>
    </row>
    <row r="69" spans="1:2" ht="12.75">
      <c r="A69">
        <v>2636</v>
      </c>
      <c r="B69">
        <v>2</v>
      </c>
    </row>
    <row r="70" spans="1:2" ht="12.75">
      <c r="A70">
        <v>2639</v>
      </c>
      <c r="B70">
        <v>4</v>
      </c>
    </row>
    <row r="71" spans="1:2" ht="12.75">
      <c r="A71">
        <v>2640</v>
      </c>
      <c r="B71">
        <v>2</v>
      </c>
    </row>
    <row r="72" spans="1:2" ht="12.75">
      <c r="A72">
        <v>2642</v>
      </c>
      <c r="B72">
        <v>2</v>
      </c>
    </row>
    <row r="73" spans="1:2" ht="12.75">
      <c r="A73">
        <v>2648</v>
      </c>
      <c r="B73">
        <v>5</v>
      </c>
    </row>
    <row r="74" spans="1:2" ht="12.75">
      <c r="A74">
        <v>2650</v>
      </c>
      <c r="B74">
        <v>3</v>
      </c>
    </row>
    <row r="75" spans="1:2" ht="12.75">
      <c r="A75">
        <v>2656</v>
      </c>
      <c r="B75">
        <v>4</v>
      </c>
    </row>
    <row r="76" spans="1:2" ht="12.75">
      <c r="A76">
        <v>2662</v>
      </c>
      <c r="B76">
        <v>3</v>
      </c>
    </row>
    <row r="77" spans="1:2" ht="12.75">
      <c r="A77">
        <v>2669</v>
      </c>
      <c r="B77">
        <v>3</v>
      </c>
    </row>
    <row r="78" spans="1:2" ht="12.75">
      <c r="A78">
        <v>2670</v>
      </c>
      <c r="B78">
        <v>3</v>
      </c>
    </row>
    <row r="79" spans="1:2" ht="12.75">
      <c r="A79">
        <v>2672</v>
      </c>
      <c r="B79">
        <v>6</v>
      </c>
    </row>
    <row r="80" spans="1:2" ht="12.75">
      <c r="A80">
        <v>2673</v>
      </c>
      <c r="B80">
        <v>3</v>
      </c>
    </row>
    <row r="81" spans="1:2" ht="12.75">
      <c r="A81">
        <v>2678</v>
      </c>
      <c r="B81">
        <v>3</v>
      </c>
    </row>
    <row r="82" spans="1:2" ht="12.75">
      <c r="A82">
        <v>2680</v>
      </c>
      <c r="B82">
        <v>5</v>
      </c>
    </row>
    <row r="83" spans="1:2" ht="12.75">
      <c r="A83">
        <v>2683</v>
      </c>
      <c r="B83">
        <v>3</v>
      </c>
    </row>
    <row r="84" spans="1:2" ht="12.75">
      <c r="A84">
        <v>2685</v>
      </c>
      <c r="B84">
        <v>2</v>
      </c>
    </row>
    <row r="85" spans="1:2" ht="12.75">
      <c r="A85">
        <v>2690</v>
      </c>
      <c r="B85">
        <v>3</v>
      </c>
    </row>
    <row r="86" spans="1:2" ht="12.75">
      <c r="A86">
        <v>2693</v>
      </c>
      <c r="B86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TYBCOM C</vt:lpstr>
      <vt:lpstr>TYBCOM C PER</vt:lpstr>
      <vt:lpstr>PHBW</vt:lpstr>
      <vt:lpstr>DIT</vt:lpstr>
      <vt:lpstr>CSA</vt:lpstr>
      <vt:lpstr>MR</vt:lpstr>
      <vt:lpstr>EM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Teachers</dc:creator>
  <cp:lastModifiedBy>Teachers</cp:lastModifiedBy>
  <dcterms:created xsi:type="dcterms:W3CDTF">2017-09-13T03:08:11Z</dcterms:created>
  <dcterms:modified xsi:type="dcterms:W3CDTF">2017-09-23T05:48:37Z</dcterms:modified>
</cp:coreProperties>
</file>