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ownloads\"/>
    </mc:Choice>
  </mc:AlternateContent>
  <bookViews>
    <workbookView xWindow="0" yWindow="0" windowWidth="20490" windowHeight="7755"/>
  </bookViews>
  <sheets>
    <sheet name="TYBCOM B" sheetId="1" r:id="rId1"/>
    <sheet name="TYBCOM B PER" sheetId="2" r:id="rId2"/>
    <sheet name="PHBW" sheetId="3" state="hidden" r:id="rId3"/>
    <sheet name="DIT" sheetId="4" state="hidden" r:id="rId4"/>
    <sheet name="CSA" sheetId="5" state="hidden" r:id="rId5"/>
    <sheet name="EM" sheetId="6" state="hidden" r:id="rId6"/>
    <sheet name="MR" sheetId="7" state="hidden" r:id="rId7"/>
  </sheets>
  <definedNames>
    <definedName name="_xlnm.Print_Titles" localSheetId="0">'TYBCOM B'!$1:$5</definedName>
  </definedNames>
  <calcPr calcId="152511"/>
</workbook>
</file>

<file path=xl/calcChain.xml><?xml version="1.0" encoding="utf-8"?>
<calcChain xmlns="http://schemas.openxmlformats.org/spreadsheetml/2006/main">
  <c r="N102" i="2" l="1"/>
  <c r="M102" i="2"/>
  <c r="L102" i="2"/>
  <c r="K102" i="2"/>
  <c r="O101" i="2"/>
  <c r="N101" i="2"/>
  <c r="K101" i="2"/>
  <c r="O100" i="2"/>
  <c r="N100" i="2"/>
  <c r="K100" i="2"/>
  <c r="N99" i="2"/>
  <c r="M99" i="2"/>
  <c r="L99" i="2"/>
  <c r="K99" i="2"/>
  <c r="O98" i="2"/>
  <c r="N98" i="2"/>
  <c r="K98" i="2"/>
  <c r="N97" i="2"/>
  <c r="M97" i="2"/>
  <c r="L97" i="2"/>
  <c r="K97" i="2"/>
  <c r="N96" i="2"/>
  <c r="M96" i="2"/>
  <c r="L96" i="2"/>
  <c r="N95" i="2"/>
  <c r="M95" i="2"/>
  <c r="L95" i="2"/>
  <c r="K95" i="2"/>
  <c r="O94" i="2"/>
  <c r="M94" i="2"/>
  <c r="L94" i="2"/>
  <c r="K94" i="2"/>
  <c r="O93" i="2"/>
  <c r="M93" i="2"/>
  <c r="L93" i="2"/>
  <c r="K93" i="2"/>
  <c r="O92" i="2"/>
  <c r="N92" i="2"/>
  <c r="K92" i="2"/>
  <c r="O91" i="2"/>
  <c r="N91" i="2"/>
  <c r="K91" i="2"/>
  <c r="O90" i="2"/>
  <c r="M90" i="2"/>
  <c r="L90" i="2"/>
  <c r="K90" i="2"/>
  <c r="O89" i="2"/>
  <c r="M89" i="2"/>
  <c r="L89" i="2"/>
  <c r="K89" i="2"/>
  <c r="N88" i="2"/>
  <c r="M88" i="2"/>
  <c r="L88" i="2"/>
  <c r="K88" i="2"/>
  <c r="O87" i="2"/>
  <c r="N87" i="2"/>
  <c r="K87" i="2"/>
  <c r="O86" i="2"/>
  <c r="M86" i="2"/>
  <c r="L86" i="2"/>
  <c r="K86" i="2"/>
  <c r="N85" i="2"/>
  <c r="M85" i="2"/>
  <c r="L85" i="2"/>
  <c r="K85" i="2"/>
  <c r="O84" i="2"/>
  <c r="M84" i="2"/>
  <c r="L84" i="2"/>
  <c r="K84" i="2"/>
  <c r="N83" i="2"/>
  <c r="M83" i="2"/>
  <c r="L83" i="2"/>
  <c r="K83" i="2"/>
  <c r="N82" i="2"/>
  <c r="M82" i="2"/>
  <c r="L82" i="2"/>
  <c r="O81" i="2"/>
  <c r="N81" i="2"/>
  <c r="K81" i="2"/>
  <c r="O80" i="2"/>
  <c r="N80" i="2"/>
  <c r="N79" i="2"/>
  <c r="M79" i="2"/>
  <c r="L79" i="2"/>
  <c r="K79" i="2"/>
  <c r="O78" i="2"/>
  <c r="M78" i="2"/>
  <c r="L78" i="2"/>
  <c r="K78" i="2"/>
  <c r="N77" i="2"/>
  <c r="M77" i="2"/>
  <c r="L77" i="2"/>
  <c r="K77" i="2"/>
  <c r="O76" i="2"/>
  <c r="M76" i="2"/>
  <c r="L76" i="2"/>
  <c r="K76" i="2"/>
  <c r="O75" i="2"/>
  <c r="M75" i="2"/>
  <c r="L75" i="2"/>
  <c r="K75" i="2"/>
  <c r="N74" i="2"/>
  <c r="M74" i="2"/>
  <c r="L74" i="2"/>
  <c r="K74" i="2"/>
  <c r="N73" i="2"/>
  <c r="M73" i="2"/>
  <c r="L73" i="2"/>
  <c r="K73" i="2"/>
  <c r="O72" i="2"/>
  <c r="M72" i="2"/>
  <c r="L72" i="2"/>
  <c r="K72" i="2"/>
  <c r="O71" i="2"/>
  <c r="N71" i="2"/>
  <c r="K71" i="2"/>
  <c r="N70" i="2"/>
  <c r="M70" i="2"/>
  <c r="L70" i="2"/>
  <c r="O69" i="2"/>
  <c r="M69" i="2"/>
  <c r="L69" i="2"/>
  <c r="K69" i="2"/>
  <c r="N68" i="2"/>
  <c r="M68" i="2"/>
  <c r="L68" i="2"/>
  <c r="K68" i="2"/>
  <c r="O67" i="2"/>
  <c r="N67" i="2"/>
  <c r="K67" i="2"/>
  <c r="N66" i="2"/>
  <c r="M66" i="2"/>
  <c r="L66" i="2"/>
  <c r="K66" i="2"/>
  <c r="O65" i="2"/>
  <c r="N65" i="2"/>
  <c r="K65" i="2"/>
  <c r="N64" i="2"/>
  <c r="M64" i="2"/>
  <c r="L64" i="2"/>
  <c r="N63" i="2"/>
  <c r="M63" i="2"/>
  <c r="L63" i="2"/>
  <c r="K63" i="2"/>
  <c r="N62" i="2"/>
  <c r="M62" i="2"/>
  <c r="L62" i="2"/>
  <c r="K62" i="2"/>
  <c r="O61" i="2"/>
  <c r="M61" i="2"/>
  <c r="L61" i="2"/>
  <c r="K61" i="2"/>
  <c r="O60" i="2"/>
  <c r="M60" i="2"/>
  <c r="L60" i="2"/>
  <c r="K60" i="2"/>
  <c r="O59" i="2"/>
  <c r="M59" i="2"/>
  <c r="L59" i="2"/>
  <c r="O58" i="2"/>
  <c r="M58" i="2"/>
  <c r="L58" i="2"/>
  <c r="O57" i="2"/>
  <c r="N57" i="2"/>
  <c r="K57" i="2"/>
  <c r="N56" i="2"/>
  <c r="M56" i="2"/>
  <c r="L56" i="2"/>
  <c r="K56" i="2"/>
  <c r="O55" i="2"/>
  <c r="N55" i="2"/>
  <c r="K55" i="2"/>
  <c r="N54" i="2"/>
  <c r="M54" i="2"/>
  <c r="L54" i="2"/>
  <c r="K54" i="2"/>
  <c r="O53" i="2"/>
  <c r="M53" i="2"/>
  <c r="L53" i="2"/>
  <c r="K53" i="2"/>
  <c r="O52" i="2"/>
  <c r="M52" i="2"/>
  <c r="L52" i="2"/>
  <c r="K52" i="2"/>
  <c r="O51" i="2"/>
  <c r="M51" i="2"/>
  <c r="L51" i="2"/>
  <c r="K51" i="2"/>
  <c r="O50" i="2"/>
  <c r="M50" i="2"/>
  <c r="L50" i="2"/>
  <c r="K50" i="2"/>
  <c r="O49" i="2"/>
  <c r="M49" i="2"/>
  <c r="L49" i="2"/>
  <c r="K49" i="2"/>
  <c r="O48" i="2"/>
  <c r="N48" i="2"/>
  <c r="K48" i="2"/>
  <c r="O47" i="2"/>
  <c r="N47" i="2"/>
  <c r="K47" i="2"/>
  <c r="N46" i="2"/>
  <c r="M46" i="2"/>
  <c r="L46" i="2"/>
  <c r="O45" i="2"/>
  <c r="M45" i="2"/>
  <c r="L45" i="2"/>
  <c r="N44" i="2"/>
  <c r="M44" i="2"/>
  <c r="L44" i="2"/>
  <c r="K44" i="2"/>
  <c r="O43" i="2"/>
  <c r="N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O39" i="2"/>
  <c r="N39" i="2"/>
  <c r="O38" i="2"/>
  <c r="N38" i="2"/>
  <c r="K38" i="2"/>
  <c r="O37" i="2"/>
  <c r="N37" i="2"/>
  <c r="K37" i="2"/>
  <c r="O36" i="2"/>
  <c r="M36" i="2"/>
  <c r="L36" i="2"/>
  <c r="K36" i="2"/>
  <c r="O35" i="2"/>
  <c r="M35" i="2"/>
  <c r="L35" i="2"/>
  <c r="K35" i="2"/>
  <c r="O34" i="2"/>
  <c r="N34" i="2"/>
  <c r="K34" i="2"/>
  <c r="O33" i="2"/>
  <c r="M33" i="2"/>
  <c r="L33" i="2"/>
  <c r="K33" i="2"/>
  <c r="N32" i="2"/>
  <c r="M32" i="2"/>
  <c r="L32" i="2"/>
  <c r="O31" i="2"/>
  <c r="M31" i="2"/>
  <c r="L31" i="2"/>
  <c r="K31" i="2"/>
  <c r="N30" i="2"/>
  <c r="M30" i="2"/>
  <c r="L30" i="2"/>
  <c r="K30" i="2"/>
  <c r="O29" i="2"/>
  <c r="N29" i="2"/>
  <c r="O28" i="2"/>
  <c r="M28" i="2"/>
  <c r="L28" i="2"/>
  <c r="K28" i="2"/>
  <c r="N27" i="2"/>
  <c r="M27" i="2"/>
  <c r="L27" i="2"/>
  <c r="K27" i="2"/>
  <c r="O26" i="2"/>
  <c r="M26" i="2"/>
  <c r="L26" i="2"/>
  <c r="K26" i="2"/>
  <c r="O25" i="2"/>
  <c r="N25" i="2"/>
  <c r="K25" i="2"/>
  <c r="O24" i="2"/>
  <c r="N24" i="2"/>
  <c r="K24" i="2"/>
  <c r="O23" i="2"/>
  <c r="M23" i="2"/>
  <c r="L23" i="2"/>
  <c r="K23" i="2"/>
  <c r="N22" i="2"/>
  <c r="M22" i="2"/>
  <c r="L22" i="2"/>
  <c r="K22" i="2"/>
  <c r="N21" i="2"/>
  <c r="M21" i="2"/>
  <c r="L21" i="2"/>
  <c r="K21" i="2"/>
  <c r="O20" i="2"/>
  <c r="N20" i="2"/>
  <c r="K20" i="2"/>
  <c r="O19" i="2"/>
  <c r="N19" i="2"/>
  <c r="K19" i="2"/>
  <c r="N18" i="2"/>
  <c r="M18" i="2"/>
  <c r="L18" i="2"/>
  <c r="O17" i="2"/>
  <c r="M17" i="2"/>
  <c r="L17" i="2"/>
  <c r="K17" i="2"/>
  <c r="O16" i="2"/>
  <c r="M16" i="2"/>
  <c r="L16" i="2"/>
  <c r="K16" i="2"/>
  <c r="O15" i="2"/>
  <c r="M15" i="2"/>
  <c r="L15" i="2"/>
  <c r="N14" i="2"/>
  <c r="M14" i="2"/>
  <c r="L14" i="2"/>
  <c r="O13" i="2"/>
  <c r="M13" i="2"/>
  <c r="L13" i="2"/>
  <c r="K13" i="2"/>
  <c r="O12" i="2"/>
  <c r="N12" i="2"/>
  <c r="K12" i="2"/>
  <c r="N11" i="2"/>
  <c r="M11" i="2"/>
  <c r="L11" i="2"/>
  <c r="K11" i="2"/>
  <c r="N10" i="2"/>
  <c r="M10" i="2"/>
  <c r="L10" i="2"/>
  <c r="O9" i="2"/>
  <c r="N9" i="2"/>
  <c r="O8" i="2"/>
  <c r="N8" i="2"/>
  <c r="K8" i="2"/>
  <c r="O7" i="2"/>
  <c r="M7" i="2"/>
  <c r="L7" i="2"/>
  <c r="K7" i="2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A1" i="6"/>
  <c r="A1" i="3"/>
  <c r="D1" i="5"/>
  <c r="M4" i="2"/>
  <c r="I4" i="2"/>
  <c r="E4" i="2"/>
  <c r="N6" i="1"/>
  <c r="F6" i="1"/>
  <c r="L3" i="1"/>
  <c r="H3" i="1"/>
  <c r="A1" i="5"/>
  <c r="A1" i="4"/>
  <c r="O4" i="2"/>
  <c r="J4" i="2"/>
  <c r="L6" i="1"/>
  <c r="G6" i="1"/>
  <c r="M3" i="1"/>
  <c r="G3" i="1"/>
  <c r="N4" i="2"/>
  <c r="H4" i="2"/>
  <c r="E6" i="1"/>
  <c r="K3" i="1"/>
  <c r="F3" i="1"/>
  <c r="L4" i="2"/>
  <c r="N3" i="1"/>
  <c r="K4" i="2"/>
  <c r="I6" i="1"/>
  <c r="J3" i="1"/>
  <c r="G4" i="2"/>
  <c r="O6" i="1"/>
  <c r="H6" i="1"/>
  <c r="I3" i="1"/>
  <c r="A2" i="7"/>
  <c r="F4" i="2"/>
  <c r="M6" i="1"/>
  <c r="O3" i="1"/>
  <c r="E3" i="1"/>
  <c r="E99" i="2" l="1"/>
  <c r="E95" i="2"/>
  <c r="E91" i="2"/>
  <c r="E87" i="2"/>
  <c r="E83" i="2"/>
  <c r="E79" i="2"/>
  <c r="E75" i="2"/>
  <c r="E71" i="2"/>
  <c r="E67" i="2"/>
  <c r="E63" i="2"/>
  <c r="E59" i="2"/>
  <c r="E102" i="2"/>
  <c r="E93" i="2"/>
  <c r="E86" i="2"/>
  <c r="E82" i="2"/>
  <c r="E68" i="2"/>
  <c r="E65" i="2"/>
  <c r="E62" i="2"/>
  <c r="E56" i="2"/>
  <c r="E53" i="2"/>
  <c r="E49" i="2"/>
  <c r="E45" i="2"/>
  <c r="E41" i="2"/>
  <c r="E37" i="2"/>
  <c r="E33" i="2"/>
  <c r="E29" i="2"/>
  <c r="E25" i="2"/>
  <c r="E21" i="2"/>
  <c r="E17" i="2"/>
  <c r="E13" i="2"/>
  <c r="E9" i="2"/>
  <c r="E4" i="1"/>
  <c r="E101" i="2"/>
  <c r="E100" i="2"/>
  <c r="E90" i="2"/>
  <c r="E69" i="2"/>
  <c r="E61" i="2"/>
  <c r="E51" i="2"/>
  <c r="E50" i="2"/>
  <c r="E47" i="2"/>
  <c r="E44" i="2"/>
  <c r="E38" i="2"/>
  <c r="E35" i="2"/>
  <c r="E32" i="2"/>
  <c r="E20" i="2"/>
  <c r="E14" i="2"/>
  <c r="E10" i="2"/>
  <c r="E92" i="2"/>
  <c r="E89" i="2"/>
  <c r="E88" i="2"/>
  <c r="E76" i="2"/>
  <c r="E72" i="2"/>
  <c r="E46" i="2"/>
  <c r="E34" i="2"/>
  <c r="E28" i="2"/>
  <c r="E23" i="2"/>
  <c r="E8" i="2"/>
  <c r="E84" i="2"/>
  <c r="E81" i="2"/>
  <c r="E80" i="2"/>
  <c r="E78" i="2"/>
  <c r="E77" i="2"/>
  <c r="E74" i="2"/>
  <c r="E73" i="2"/>
  <c r="E58" i="2"/>
  <c r="E57" i="2"/>
  <c r="E55" i="2"/>
  <c r="E52" i="2"/>
  <c r="E48" i="2"/>
  <c r="E97" i="2"/>
  <c r="E96" i="2"/>
  <c r="E66" i="2"/>
  <c r="E54" i="2"/>
  <c r="E39" i="2"/>
  <c r="E16" i="2"/>
  <c r="E12" i="2"/>
  <c r="E94" i="2"/>
  <c r="E70" i="2"/>
  <c r="E64" i="2"/>
  <c r="E60" i="2"/>
  <c r="E42" i="2"/>
  <c r="E36" i="2"/>
  <c r="E27" i="2"/>
  <c r="E85" i="2"/>
  <c r="E43" i="2"/>
  <c r="E40" i="2"/>
  <c r="E30" i="2"/>
  <c r="E24" i="2"/>
  <c r="E18" i="2"/>
  <c r="E15" i="2"/>
  <c r="E98" i="2"/>
  <c r="E31" i="2"/>
  <c r="E26" i="2"/>
  <c r="E22" i="2"/>
  <c r="E19" i="2"/>
  <c r="E11" i="2"/>
  <c r="O97" i="2"/>
  <c r="O85" i="2"/>
  <c r="O77" i="2"/>
  <c r="O73" i="2"/>
  <c r="O99" i="2"/>
  <c r="O95" i="2"/>
  <c r="O79" i="2"/>
  <c r="O70" i="2"/>
  <c r="O68" i="2"/>
  <c r="O56" i="2"/>
  <c r="O27" i="2"/>
  <c r="O11" i="2"/>
  <c r="O96" i="2"/>
  <c r="O64" i="2"/>
  <c r="O63" i="2"/>
  <c r="O62" i="2"/>
  <c r="O41" i="2"/>
  <c r="O14" i="2"/>
  <c r="O10" i="2"/>
  <c r="O102" i="2"/>
  <c r="O46" i="2"/>
  <c r="O40" i="2"/>
  <c r="O88" i="2"/>
  <c r="O74" i="2"/>
  <c r="O82" i="2"/>
  <c r="O30" i="2"/>
  <c r="O21" i="2"/>
  <c r="O18" i="2"/>
  <c r="O44" i="2"/>
  <c r="O32" i="2"/>
  <c r="O22" i="2"/>
  <c r="O83" i="2"/>
  <c r="O66" i="2"/>
  <c r="O54" i="2"/>
  <c r="O42" i="2"/>
  <c r="O4" i="1"/>
  <c r="F5" i="2"/>
  <c r="J6" i="1"/>
  <c r="J7" i="2" s="1"/>
  <c r="I99" i="2"/>
  <c r="I95" i="2"/>
  <c r="I91" i="2"/>
  <c r="I87" i="2"/>
  <c r="I83" i="2"/>
  <c r="I79" i="2"/>
  <c r="I75" i="2"/>
  <c r="I71" i="2"/>
  <c r="I67" i="2"/>
  <c r="I63" i="2"/>
  <c r="I59" i="2"/>
  <c r="I100" i="2"/>
  <c r="I96" i="2"/>
  <c r="I90" i="2"/>
  <c r="I80" i="2"/>
  <c r="I77" i="2"/>
  <c r="I76" i="2"/>
  <c r="I73" i="2"/>
  <c r="I72" i="2"/>
  <c r="I69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4" i="1"/>
  <c r="I93" i="2"/>
  <c r="I84" i="2"/>
  <c r="I82" i="2"/>
  <c r="I81" i="2"/>
  <c r="I78" i="2"/>
  <c r="I74" i="2"/>
  <c r="I58" i="2"/>
  <c r="I54" i="2"/>
  <c r="I42" i="2"/>
  <c r="I39" i="2"/>
  <c r="I30" i="2"/>
  <c r="I24" i="2"/>
  <c r="I18" i="2"/>
  <c r="I15" i="2"/>
  <c r="I11" i="2"/>
  <c r="I98" i="2"/>
  <c r="I97" i="2"/>
  <c r="I94" i="2"/>
  <c r="I86" i="2"/>
  <c r="I85" i="2"/>
  <c r="I70" i="2"/>
  <c r="I68" i="2"/>
  <c r="I66" i="2"/>
  <c r="I65" i="2"/>
  <c r="I64" i="2"/>
  <c r="I62" i="2"/>
  <c r="I60" i="2"/>
  <c r="I51" i="2"/>
  <c r="I50" i="2"/>
  <c r="I47" i="2"/>
  <c r="I44" i="2"/>
  <c r="I38" i="2"/>
  <c r="I35" i="2"/>
  <c r="I32" i="2"/>
  <c r="I20" i="2"/>
  <c r="I14" i="2"/>
  <c r="I10" i="2"/>
  <c r="I102" i="2"/>
  <c r="I101" i="2"/>
  <c r="I61" i="2"/>
  <c r="I46" i="2"/>
  <c r="I88" i="2"/>
  <c r="I36" i="2"/>
  <c r="I34" i="2"/>
  <c r="I27" i="2"/>
  <c r="I92" i="2"/>
  <c r="I48" i="2"/>
  <c r="I43" i="2"/>
  <c r="I40" i="2"/>
  <c r="I28" i="2"/>
  <c r="I56" i="2"/>
  <c r="I55" i="2"/>
  <c r="I52" i="2"/>
  <c r="I31" i="2"/>
  <c r="I26" i="2"/>
  <c r="I22" i="2"/>
  <c r="I19" i="2"/>
  <c r="I8" i="2"/>
  <c r="I89" i="2"/>
  <c r="I23" i="2"/>
  <c r="I16" i="2"/>
  <c r="I12" i="2"/>
  <c r="H7" i="2"/>
  <c r="G5" i="2"/>
  <c r="J97" i="2"/>
  <c r="J95" i="2"/>
  <c r="J85" i="2"/>
  <c r="J83" i="2"/>
  <c r="J67" i="2"/>
  <c r="J51" i="2"/>
  <c r="J47" i="2"/>
  <c r="J35" i="2"/>
  <c r="J29" i="2"/>
  <c r="J21" i="2"/>
  <c r="J101" i="2"/>
  <c r="J99" i="2"/>
  <c r="J91" i="2"/>
  <c r="J69" i="2"/>
  <c r="J63" i="2"/>
  <c r="J61" i="2"/>
  <c r="J53" i="2"/>
  <c r="J41" i="2"/>
  <c r="J37" i="2"/>
  <c r="J23" i="2"/>
  <c r="J17" i="2"/>
  <c r="J9" i="2"/>
  <c r="J89" i="2"/>
  <c r="J87" i="2"/>
  <c r="J55" i="2"/>
  <c r="J52" i="2"/>
  <c r="J49" i="2"/>
  <c r="J48" i="2"/>
  <c r="J81" i="2"/>
  <c r="J79" i="2"/>
  <c r="J73" i="2"/>
  <c r="J43" i="2"/>
  <c r="J40" i="2"/>
  <c r="J24" i="2"/>
  <c r="J15" i="2"/>
  <c r="J58" i="2"/>
  <c r="J57" i="2"/>
  <c r="J31" i="2"/>
  <c r="J19" i="2"/>
  <c r="J13" i="2"/>
  <c r="J11" i="2"/>
  <c r="J4" i="1"/>
  <c r="J78" i="2"/>
  <c r="J75" i="2"/>
  <c r="J39" i="2"/>
  <c r="J16" i="2"/>
  <c r="J12" i="2"/>
  <c r="J77" i="2"/>
  <c r="J74" i="2"/>
  <c r="J45" i="2"/>
  <c r="J36" i="2"/>
  <c r="J33" i="2"/>
  <c r="J27" i="2"/>
  <c r="J25" i="2"/>
  <c r="I7" i="2"/>
  <c r="K5" i="2"/>
  <c r="N84" i="2"/>
  <c r="N76" i="2"/>
  <c r="N72" i="2"/>
  <c r="N60" i="2"/>
  <c r="N93" i="2"/>
  <c r="N86" i="2"/>
  <c r="N59" i="2"/>
  <c r="N50" i="2"/>
  <c r="N26" i="2"/>
  <c r="N94" i="2"/>
  <c r="N58" i="2"/>
  <c r="N51" i="2"/>
  <c r="N35" i="2"/>
  <c r="N15" i="2"/>
  <c r="N90" i="2"/>
  <c r="N69" i="2"/>
  <c r="N61" i="2"/>
  <c r="N53" i="2"/>
  <c r="N28" i="2"/>
  <c r="N23" i="2"/>
  <c r="N17" i="2"/>
  <c r="N89" i="2"/>
  <c r="N52" i="2"/>
  <c r="N49" i="2"/>
  <c r="N4" i="1"/>
  <c r="N31" i="2"/>
  <c r="N13" i="2"/>
  <c r="N78" i="2"/>
  <c r="N75" i="2"/>
  <c r="N16" i="2"/>
  <c r="N45" i="2"/>
  <c r="N36" i="2"/>
  <c r="N33" i="2"/>
  <c r="L5" i="2"/>
  <c r="F100" i="2"/>
  <c r="F96" i="2"/>
  <c r="F92" i="2"/>
  <c r="F88" i="2"/>
  <c r="F84" i="2"/>
  <c r="F80" i="2"/>
  <c r="F76" i="2"/>
  <c r="F72" i="2"/>
  <c r="F68" i="2"/>
  <c r="F64" i="2"/>
  <c r="F60" i="2"/>
  <c r="F56" i="2"/>
  <c r="F99" i="2"/>
  <c r="F98" i="2"/>
  <c r="F95" i="2"/>
  <c r="F89" i="2"/>
  <c r="F85" i="2"/>
  <c r="F79" i="2"/>
  <c r="F75" i="2"/>
  <c r="F70" i="2"/>
  <c r="F67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F102" i="2"/>
  <c r="F87" i="2"/>
  <c r="F71" i="2"/>
  <c r="F53" i="2"/>
  <c r="F41" i="2"/>
  <c r="F37" i="2"/>
  <c r="F28" i="2"/>
  <c r="F23" i="2"/>
  <c r="F17" i="2"/>
  <c r="F9" i="2"/>
  <c r="F8" i="2"/>
  <c r="F81" i="2"/>
  <c r="F78" i="2"/>
  <c r="F77" i="2"/>
  <c r="F74" i="2"/>
  <c r="F73" i="2"/>
  <c r="F57" i="2"/>
  <c r="F55" i="2"/>
  <c r="F52" i="2"/>
  <c r="F49" i="2"/>
  <c r="F48" i="2"/>
  <c r="F43" i="2"/>
  <c r="F40" i="2"/>
  <c r="F36" i="2"/>
  <c r="F31" i="2"/>
  <c r="F27" i="2"/>
  <c r="F19" i="2"/>
  <c r="F16" i="2"/>
  <c r="F13" i="2"/>
  <c r="F12" i="2"/>
  <c r="F4" i="1"/>
  <c r="F97" i="2"/>
  <c r="F94" i="2"/>
  <c r="F93" i="2"/>
  <c r="F83" i="2"/>
  <c r="F82" i="2"/>
  <c r="F66" i="2"/>
  <c r="F59" i="2"/>
  <c r="F61" i="2"/>
  <c r="F45" i="2"/>
  <c r="F33" i="2"/>
  <c r="F29" i="2"/>
  <c r="F25" i="2"/>
  <c r="F20" i="2"/>
  <c r="F101" i="2"/>
  <c r="F91" i="2"/>
  <c r="F86" i="2"/>
  <c r="F65" i="2"/>
  <c r="F47" i="2"/>
  <c r="F24" i="2"/>
  <c r="F15" i="2"/>
  <c r="F90" i="2"/>
  <c r="F69" i="2"/>
  <c r="F63" i="2"/>
  <c r="F21" i="2"/>
  <c r="F11" i="2"/>
  <c r="F62" i="2"/>
  <c r="F51" i="2"/>
  <c r="F44" i="2"/>
  <c r="F39" i="2"/>
  <c r="F35" i="2"/>
  <c r="F32" i="2"/>
  <c r="K46" i="2"/>
  <c r="K4" i="1"/>
  <c r="K82" i="2"/>
  <c r="K18" i="2"/>
  <c r="K32" i="2"/>
  <c r="K80" i="2"/>
  <c r="E7" i="2"/>
  <c r="H5" i="2"/>
  <c r="N5" i="2"/>
  <c r="G101" i="2"/>
  <c r="G97" i="2"/>
  <c r="G93" i="2"/>
  <c r="G89" i="2"/>
  <c r="G85" i="2"/>
  <c r="G81" i="2"/>
  <c r="G77" i="2"/>
  <c r="G73" i="2"/>
  <c r="G69" i="2"/>
  <c r="G65" i="2"/>
  <c r="G61" i="2"/>
  <c r="G57" i="2"/>
  <c r="G94" i="2"/>
  <c r="G92" i="2"/>
  <c r="G91" i="2"/>
  <c r="G84" i="2"/>
  <c r="G78" i="2"/>
  <c r="G74" i="2"/>
  <c r="G66" i="2"/>
  <c r="G64" i="2"/>
  <c r="G55" i="2"/>
  <c r="G51" i="2"/>
  <c r="G47" i="2"/>
  <c r="G43" i="2"/>
  <c r="G39" i="2"/>
  <c r="G35" i="2"/>
  <c r="G31" i="2"/>
  <c r="G27" i="2"/>
  <c r="G23" i="2"/>
  <c r="G19" i="2"/>
  <c r="G15" i="2"/>
  <c r="G11" i="2"/>
  <c r="G88" i="2"/>
  <c r="G76" i="2"/>
  <c r="G72" i="2"/>
  <c r="G52" i="2"/>
  <c r="G49" i="2"/>
  <c r="G48" i="2"/>
  <c r="G46" i="2"/>
  <c r="G40" i="2"/>
  <c r="G36" i="2"/>
  <c r="G34" i="2"/>
  <c r="G16" i="2"/>
  <c r="G13" i="2"/>
  <c r="G12" i="2"/>
  <c r="G4" i="1"/>
  <c r="G83" i="2"/>
  <c r="G82" i="2"/>
  <c r="G80" i="2"/>
  <c r="G79" i="2"/>
  <c r="G75" i="2"/>
  <c r="G59" i="2"/>
  <c r="G58" i="2"/>
  <c r="G56" i="2"/>
  <c r="G45" i="2"/>
  <c r="G33" i="2"/>
  <c r="G26" i="2"/>
  <c r="G25" i="2"/>
  <c r="G24" i="2"/>
  <c r="G22" i="2"/>
  <c r="G98" i="2"/>
  <c r="G96" i="2"/>
  <c r="G95" i="2"/>
  <c r="G90" i="2"/>
  <c r="G86" i="2"/>
  <c r="G70" i="2"/>
  <c r="G67" i="2"/>
  <c r="G63" i="2"/>
  <c r="G62" i="2"/>
  <c r="G60" i="2"/>
  <c r="G54" i="2"/>
  <c r="G102" i="2"/>
  <c r="G87" i="2"/>
  <c r="G50" i="2"/>
  <c r="G42" i="2"/>
  <c r="G17" i="2"/>
  <c r="G10" i="2"/>
  <c r="G71" i="2"/>
  <c r="G53" i="2"/>
  <c r="G37" i="2"/>
  <c r="G30" i="2"/>
  <c r="G21" i="2"/>
  <c r="G18" i="2"/>
  <c r="G9" i="2"/>
  <c r="G100" i="2"/>
  <c r="G44" i="2"/>
  <c r="G32" i="2"/>
  <c r="G28" i="2"/>
  <c r="G99" i="2"/>
  <c r="G68" i="2"/>
  <c r="G41" i="2"/>
  <c r="G38" i="2"/>
  <c r="G29" i="2"/>
  <c r="G20" i="2"/>
  <c r="G14" i="2"/>
  <c r="G8" i="2"/>
  <c r="M91" i="2"/>
  <c r="M87" i="2"/>
  <c r="M71" i="2"/>
  <c r="M67" i="2"/>
  <c r="M55" i="2"/>
  <c r="M57" i="2"/>
  <c r="M37" i="2"/>
  <c r="M29" i="2"/>
  <c r="M25" i="2"/>
  <c r="M9" i="2"/>
  <c r="M4" i="1"/>
  <c r="M48" i="2"/>
  <c r="M12" i="2"/>
  <c r="M92" i="2"/>
  <c r="M81" i="2"/>
  <c r="M80" i="2"/>
  <c r="M47" i="2"/>
  <c r="M39" i="2"/>
  <c r="M24" i="2"/>
  <c r="M98" i="2"/>
  <c r="M65" i="2"/>
  <c r="M100" i="2"/>
  <c r="M8" i="2"/>
  <c r="M20" i="2"/>
  <c r="M43" i="2"/>
  <c r="M34" i="2"/>
  <c r="M101" i="2"/>
  <c r="M38" i="2"/>
  <c r="M19" i="2"/>
  <c r="G7" i="2"/>
  <c r="J5" i="2"/>
  <c r="O5" i="2"/>
  <c r="H102" i="2"/>
  <c r="H98" i="2"/>
  <c r="H94" i="2"/>
  <c r="H90" i="2"/>
  <c r="H86" i="2"/>
  <c r="H82" i="2"/>
  <c r="H78" i="2"/>
  <c r="H74" i="2"/>
  <c r="H70" i="2"/>
  <c r="H66" i="2"/>
  <c r="H62" i="2"/>
  <c r="H58" i="2"/>
  <c r="H101" i="2"/>
  <c r="H97" i="2"/>
  <c r="H88" i="2"/>
  <c r="H87" i="2"/>
  <c r="H83" i="2"/>
  <c r="H81" i="2"/>
  <c r="H63" i="2"/>
  <c r="H61" i="2"/>
  <c r="H60" i="2"/>
  <c r="H52" i="2"/>
  <c r="H48" i="2"/>
  <c r="H44" i="2"/>
  <c r="H40" i="2"/>
  <c r="H36" i="2"/>
  <c r="H32" i="2"/>
  <c r="H28" i="2"/>
  <c r="H24" i="2"/>
  <c r="H20" i="2"/>
  <c r="H16" i="2"/>
  <c r="H12" i="2"/>
  <c r="H8" i="2"/>
  <c r="H92" i="2"/>
  <c r="H89" i="2"/>
  <c r="H80" i="2"/>
  <c r="H79" i="2"/>
  <c r="H77" i="2"/>
  <c r="H75" i="2"/>
  <c r="H73" i="2"/>
  <c r="H59" i="2"/>
  <c r="H57" i="2"/>
  <c r="H56" i="2"/>
  <c r="H55" i="2"/>
  <c r="H45" i="2"/>
  <c r="H43" i="2"/>
  <c r="H33" i="2"/>
  <c r="H31" i="2"/>
  <c r="H27" i="2"/>
  <c r="H26" i="2"/>
  <c r="H25" i="2"/>
  <c r="H22" i="2"/>
  <c r="H19" i="2"/>
  <c r="H96" i="2"/>
  <c r="H95" i="2"/>
  <c r="H93" i="2"/>
  <c r="H84" i="2"/>
  <c r="H67" i="2"/>
  <c r="H54" i="2"/>
  <c r="H42" i="2"/>
  <c r="H39" i="2"/>
  <c r="H30" i="2"/>
  <c r="H29" i="2"/>
  <c r="H21" i="2"/>
  <c r="H18" i="2"/>
  <c r="H15" i="2"/>
  <c r="H11" i="2"/>
  <c r="H100" i="2"/>
  <c r="H99" i="2"/>
  <c r="H91" i="2"/>
  <c r="H85" i="2"/>
  <c r="H71" i="2"/>
  <c r="H69" i="2"/>
  <c r="H68" i="2"/>
  <c r="H65" i="2"/>
  <c r="H64" i="2"/>
  <c r="H53" i="2"/>
  <c r="H51" i="2"/>
  <c r="H50" i="2"/>
  <c r="H47" i="2"/>
  <c r="H76" i="2"/>
  <c r="H37" i="2"/>
  <c r="H23" i="2"/>
  <c r="H9" i="2"/>
  <c r="H72" i="2"/>
  <c r="H49" i="2"/>
  <c r="H46" i="2"/>
  <c r="H34" i="2"/>
  <c r="H41" i="2"/>
  <c r="H38" i="2"/>
  <c r="H35" i="2"/>
  <c r="H14" i="2"/>
  <c r="H13" i="2"/>
  <c r="H4" i="1"/>
  <c r="H17" i="2"/>
  <c r="H10" i="2"/>
  <c r="L98" i="2"/>
  <c r="L101" i="2"/>
  <c r="L92" i="2"/>
  <c r="L91" i="2"/>
  <c r="L81" i="2"/>
  <c r="L48" i="2"/>
  <c r="L24" i="2"/>
  <c r="L20" i="2"/>
  <c r="L12" i="2"/>
  <c r="L8" i="2"/>
  <c r="L100" i="2"/>
  <c r="L87" i="2"/>
  <c r="L71" i="2"/>
  <c r="L55" i="2"/>
  <c r="L43" i="2"/>
  <c r="L34" i="2"/>
  <c r="L19" i="2"/>
  <c r="L4" i="1"/>
  <c r="L57" i="2"/>
  <c r="L25" i="2"/>
  <c r="L80" i="2"/>
  <c r="L67" i="2"/>
  <c r="L47" i="2"/>
  <c r="L38" i="2"/>
  <c r="L39" i="2"/>
  <c r="L29" i="2"/>
  <c r="L37" i="2"/>
  <c r="L65" i="2"/>
  <c r="L9" i="2"/>
  <c r="F7" i="2"/>
  <c r="N7" i="2"/>
  <c r="E5" i="2"/>
  <c r="I5" i="2"/>
  <c r="M5" i="2"/>
  <c r="K29" i="2"/>
  <c r="K45" i="2"/>
  <c r="K59" i="2"/>
  <c r="J59" i="2"/>
  <c r="J65" i="2"/>
  <c r="J71" i="2"/>
  <c r="J93" i="2"/>
  <c r="K9" i="2"/>
  <c r="K15" i="2"/>
  <c r="K39" i="2"/>
  <c r="J8" i="2"/>
  <c r="J20" i="2"/>
  <c r="J28" i="2"/>
  <c r="J32" i="2"/>
  <c r="J44" i="2"/>
  <c r="J66" i="2"/>
  <c r="J70" i="2"/>
  <c r="J90" i="2"/>
  <c r="J94" i="2"/>
  <c r="J98" i="2"/>
  <c r="K10" i="2"/>
  <c r="K14" i="2"/>
  <c r="K64" i="2"/>
  <c r="K96" i="2"/>
  <c r="J10" i="2"/>
  <c r="J14" i="2"/>
  <c r="J18" i="2"/>
  <c r="J22" i="2"/>
  <c r="J26" i="2"/>
  <c r="J30" i="2"/>
  <c r="J34" i="2"/>
  <c r="J38" i="2"/>
  <c r="J42" i="2"/>
  <c r="J46" i="2"/>
  <c r="J50" i="2"/>
  <c r="J54" i="2"/>
  <c r="J56" i="2"/>
  <c r="J60" i="2"/>
  <c r="J62" i="2"/>
  <c r="J64" i="2"/>
  <c r="J68" i="2"/>
  <c r="J72" i="2"/>
  <c r="J76" i="2"/>
  <c r="J80" i="2"/>
  <c r="J82" i="2"/>
  <c r="J84" i="2"/>
  <c r="J86" i="2"/>
  <c r="J88" i="2"/>
  <c r="J92" i="2"/>
  <c r="J96" i="2"/>
  <c r="J100" i="2"/>
  <c r="J102" i="2"/>
  <c r="K58" i="2"/>
  <c r="K70" i="2"/>
</calcChain>
</file>

<file path=xl/sharedStrings.xml><?xml version="1.0" encoding="utf-8"?>
<sst xmlns="http://schemas.openxmlformats.org/spreadsheetml/2006/main" count="664" uniqueCount="132">
  <si>
    <t xml:space="preserve">T.Y.B.Com.- B  </t>
  </si>
  <si>
    <t>CLASS TEACHER : MR. KEVIN MIRANDA</t>
  </si>
  <si>
    <t>SUBJECT</t>
  </si>
  <si>
    <t>ACC5</t>
  </si>
  <si>
    <t>ACC6</t>
  </si>
  <si>
    <t>ACC7</t>
  </si>
  <si>
    <t>BECO3</t>
  </si>
  <si>
    <t>MHRM</t>
  </si>
  <si>
    <t>MR</t>
  </si>
  <si>
    <t>DIT</t>
  </si>
  <si>
    <t>CSA</t>
  </si>
  <si>
    <t>CSA PRACT</t>
  </si>
  <si>
    <t>HBW</t>
  </si>
  <si>
    <t>EXP</t>
  </si>
  <si>
    <t>PROFESSOR</t>
  </si>
  <si>
    <t>KM2</t>
  </si>
  <si>
    <t>JB</t>
  </si>
  <si>
    <t>RG</t>
  </si>
  <si>
    <t>GT</t>
  </si>
  <si>
    <t>VS</t>
  </si>
  <si>
    <t>CB</t>
  </si>
  <si>
    <t>PT</t>
  </si>
  <si>
    <t>PS</t>
  </si>
  <si>
    <t>SM</t>
  </si>
  <si>
    <t>NO. OF LECTURES TAKEN</t>
  </si>
  <si>
    <t>AR</t>
  </si>
  <si>
    <t>PERMITTED ABSENCE</t>
  </si>
  <si>
    <t>ROLL NO.</t>
  </si>
  <si>
    <t>SURNAME</t>
  </si>
  <si>
    <t>SUB1</t>
  </si>
  <si>
    <t>SUB2</t>
  </si>
  <si>
    <t>NO. OF LECTURES ABSENT</t>
  </si>
  <si>
    <t>NO.OF LECTURES ABSENT</t>
  </si>
  <si>
    <t>ALBUQUERQUE RHYS RAYMOND</t>
  </si>
  <si>
    <t>PHBW</t>
  </si>
  <si>
    <t>ALMEIDA EUDORA DANNY</t>
  </si>
  <si>
    <t>ALPHANSO SILVINA ISIDOR</t>
  </si>
  <si>
    <t>AMIN SHWETAL DEVAPPA</t>
  </si>
  <si>
    <t>EM</t>
  </si>
  <si>
    <t>ANTHONY JORDAN JOHN</t>
  </si>
  <si>
    <t>BARRIE ROYSTON OSWALD STEVE</t>
  </si>
  <si>
    <t>BHOSLE ELRENA ELROY</t>
  </si>
  <si>
    <t>CARDOZ BENITA DOMNIC</t>
  </si>
  <si>
    <t>CHAMARIA SAKCHI SUNIL KUMAR</t>
  </si>
  <si>
    <t>CHETTY JENNIFER JOHN</t>
  </si>
  <si>
    <t>COELHO MELVIN MININO</t>
  </si>
  <si>
    <t>CORREIA SHIRLEY ELEANORA FRANCIS</t>
  </si>
  <si>
    <t>D SOUZA MACRINA AGNES FRANCIS</t>
  </si>
  <si>
    <t>DARE RHEA MARCUS</t>
  </si>
  <si>
    <t>DCOSTA FRANKLYN WILSON</t>
  </si>
  <si>
    <t>DIAS KEEGAN ANTHONY AUGUSTINE</t>
  </si>
  <si>
    <t>DMELLO SHERLYNNE SYDNEY</t>
  </si>
  <si>
    <t>DREGO ROMARIO HENRY</t>
  </si>
  <si>
    <t>DSILVA NEYOME STANY</t>
  </si>
  <si>
    <t>DSOUZA ASHLEY HENRY</t>
  </si>
  <si>
    <t>DSOUZA GERMON ALOYSIUS</t>
  </si>
  <si>
    <t>D'SOUZA JORDAN JUDE DIONE</t>
  </si>
  <si>
    <t>D'SOUZA MICHELLE CHRISTINA MELWYN</t>
  </si>
  <si>
    <t>DSOUZA RALPH STEVEN</t>
  </si>
  <si>
    <t>DSOUZA SHAUN HERMAN</t>
  </si>
  <si>
    <t>DSOUZA STEVE MICHAEL</t>
  </si>
  <si>
    <t>DSOUZA ZAIN GAVIN CAJETAN</t>
  </si>
  <si>
    <t>EILEEN JOSEPH</t>
  </si>
  <si>
    <t>FERNANDES CHARLES JOE</t>
  </si>
  <si>
    <t>FERNANDES DOLLACE VIRGIN DIAGO</t>
  </si>
  <si>
    <t>FERNANDES JOSHUA MILTON</t>
  </si>
  <si>
    <t>FERNANDES SANSYA ANTHONY</t>
  </si>
  <si>
    <t>FERNANDO VIVIAN RAJA</t>
  </si>
  <si>
    <t>FONSECA AVLON ANTHONY</t>
  </si>
  <si>
    <t>GALBAO VALENTINE MICHAEL</t>
  </si>
  <si>
    <t>GEORGE SHAUN DONALD</t>
  </si>
  <si>
    <t>GONSALVES ASHLEY ANDREW</t>
  </si>
  <si>
    <t>GOURIA KEANE RANDOLPH</t>
  </si>
  <si>
    <t>GUPTA SURAJ KANHAIYALAL</t>
  </si>
  <si>
    <t>HENRIQUES SYLVIE VALERIAN</t>
  </si>
  <si>
    <t>JOBIN THOMAS</t>
  </si>
  <si>
    <t>KANAKAPPAN TANISH SELVARAJ</t>
  </si>
  <si>
    <t>KEANE JOEL DREGO</t>
  </si>
  <si>
    <t>KINNY AVITA DERRICK</t>
  </si>
  <si>
    <t>KUNCHIKORVE YASH RAJU</t>
  </si>
  <si>
    <t>LEWIS RELITA ELISHA ROBERT</t>
  </si>
  <si>
    <t>LOBO CHELSWYN ROQUE</t>
  </si>
  <si>
    <t>MAKWANA SHAMIKA ARVIND</t>
  </si>
  <si>
    <t>MARTIN MATHEW JOHN</t>
  </si>
  <si>
    <t>MASCARENHAS LISA PETER</t>
  </si>
  <si>
    <t>MEHTA DEVI VIPUL</t>
  </si>
  <si>
    <t>MENDES REENA CARIDADE</t>
  </si>
  <si>
    <t>MENDONCA RENITA JERALD</t>
  </si>
  <si>
    <t>MIRANDA CARLTON KENNETH</t>
  </si>
  <si>
    <t>MOGAVEERA RAJLAKSHAMI SADASHIV</t>
  </si>
  <si>
    <t>MULKAM AISHWARYA MURUGAN</t>
  </si>
  <si>
    <t>NAIR SNEHA SETHUMADHAVAN</t>
  </si>
  <si>
    <t>BISHT NATASHA PRAVIN</t>
  </si>
  <si>
    <t>NIDHIN KUMAR MOHAN</t>
  </si>
  <si>
    <t>OKIDI PRIYANKA ZENEFA</t>
  </si>
  <si>
    <t>PAIS LUKE WALTER</t>
  </si>
  <si>
    <t>PATIL HARSH SANJAY</t>
  </si>
  <si>
    <t>PAUL VINETTE JOHN</t>
  </si>
  <si>
    <t>PEREIRA CIDEL JOSEPH</t>
  </si>
  <si>
    <t>PEREIRA KALLIS BRUNO</t>
  </si>
  <si>
    <t>PEREIRA SOPHIA LAWRENCE</t>
  </si>
  <si>
    <t>PINTO DIANA FRANCIS</t>
  </si>
  <si>
    <t>PINTO KEEGAN KYLE NIGEL</t>
  </si>
  <si>
    <t>PINTO REAGAN WALTER</t>
  </si>
  <si>
    <t>PRISCILLA DURAI</t>
  </si>
  <si>
    <t>PUTHOOR JOEL JOY</t>
  </si>
  <si>
    <t>QUINTALL SYBIL NEVELLE</t>
  </si>
  <si>
    <t>REBELLO KIMBERLEY ANN VIVIAN</t>
  </si>
  <si>
    <t>FERNANDES RENITA ROCKY</t>
  </si>
  <si>
    <t>RODRIGUES JEWELLA</t>
  </si>
  <si>
    <t>RODRIGUES LEON LINUS</t>
  </si>
  <si>
    <t>RODRIGUES PAMELA LOUIS AGNELO</t>
  </si>
  <si>
    <t>RODRIGUES SHERWIN OSWALD</t>
  </si>
  <si>
    <t>SALDHANA SWEENEY JEROME</t>
  </si>
  <si>
    <t>SAYED REHAB REHAMTULLA HASHMI</t>
  </si>
  <si>
    <t>SEQUEIRA JONATHAN MARIO</t>
  </si>
  <si>
    <t>SEQUEIRA SYMONE SAVIO</t>
  </si>
  <si>
    <t>SHAH NISHI SUNIL</t>
  </si>
  <si>
    <t>SHARMA BEENA BHAGAT</t>
  </si>
  <si>
    <t>SHETTY NISHA GANESH</t>
  </si>
  <si>
    <t>SILVEIRA LARISSA LAWRENCE</t>
  </si>
  <si>
    <t>SONI ASMITA JITENDRA</t>
  </si>
  <si>
    <t>TANYA CONDORCETH AZAREDO</t>
  </si>
  <si>
    <t>TOSCANO ALISHA AVELINO</t>
  </si>
  <si>
    <t>VAZ CLIANTHA FRANCIS PAUL</t>
  </si>
  <si>
    <t>VIEGAS LORAINE ANTHONY</t>
  </si>
  <si>
    <t>ANTAO VALENCIA</t>
  </si>
  <si>
    <t>GANDOLE PRATIK NITIN</t>
  </si>
  <si>
    <t>GONSALVES BONISERA ALLEN SUNITA</t>
  </si>
  <si>
    <t>KOLI ROSHELL SIMON</t>
  </si>
  <si>
    <t>CALDEIRA LIONEL BERNARD</t>
  </si>
  <si>
    <t>TYBCOM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</si>
</sst>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  <font>
      <sz val="10"/>
      <color rgb="FFFFFF00"/>
      <name val="Arial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FFFF00"/>
      <name val="Arial"/>
      <family val="2"/>
    </font>
    <font>
      <sz val="10"/>
      <color rgb="FFFFFF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4" fillId="5" borderId="0" xfId="0" applyFont="1" applyFill="1"/>
    <xf numFmtId="0" fontId="1" fillId="4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1" fillId="7" borderId="5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left" wrapText="1"/>
    </xf>
    <xf numFmtId="0" fontId="5" fillId="8" borderId="4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9" fontId="6" fillId="10" borderId="5" xfId="0" applyNumberFormat="1" applyFont="1" applyFill="1" applyBorder="1" applyAlignment="1">
      <alignment horizontal="center"/>
    </xf>
    <xf numFmtId="9" fontId="6" fillId="10" borderId="6" xfId="0" applyNumberFormat="1" applyFont="1" applyFill="1" applyBorder="1" applyAlignment="1">
      <alignment horizontal="center"/>
    </xf>
    <xf numFmtId="9" fontId="3" fillId="10" borderId="6" xfId="0" applyNumberFormat="1" applyFont="1" applyFill="1" applyBorder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  <xf numFmtId="0" fontId="7" fillId="0" borderId="7" xfId="0" applyFont="1" applyBorder="1" applyAlignment="1">
      <alignment horizontal="center" textRotation="45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textRotation="45"/>
    </xf>
    <xf numFmtId="0" fontId="8" fillId="0" borderId="2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1" fillId="8" borderId="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4"/>
  <sheetViews>
    <sheetView tabSelected="1" topLeftCell="A7" workbookViewId="0">
      <selection activeCell="A5" sqref="A5"/>
    </sheetView>
  </sheetViews>
  <sheetFormatPr defaultColWidth="14.42578125" defaultRowHeight="15.75" customHeight="1"/>
  <cols>
    <col min="1" max="1" width="10.85546875" customWidth="1"/>
    <col min="2" max="2" width="16.7109375" customWidth="1"/>
    <col min="3" max="4" width="4.140625" style="36" customWidth="1"/>
    <col min="5" max="5" width="4.85546875" style="48" customWidth="1"/>
    <col min="6" max="14" width="4.85546875" customWidth="1"/>
    <col min="15" max="15" width="3.85546875" customWidth="1"/>
  </cols>
  <sheetData>
    <row r="1" spans="1:15" ht="51" customHeight="1">
      <c r="A1" s="34" t="s">
        <v>131</v>
      </c>
      <c r="B1" s="35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  <c r="M1" s="37" t="s">
        <v>11</v>
      </c>
      <c r="N1" s="37" t="s">
        <v>12</v>
      </c>
      <c r="O1" s="37" t="s">
        <v>13</v>
      </c>
    </row>
    <row r="2" spans="1:15" ht="15.75" customHeight="1">
      <c r="A2" s="34" t="s">
        <v>14</v>
      </c>
      <c r="B2" s="38" t="s">
        <v>14</v>
      </c>
      <c r="E2" s="39" t="s">
        <v>15</v>
      </c>
      <c r="F2" s="39" t="s">
        <v>16</v>
      </c>
      <c r="G2" s="39" t="s">
        <v>17</v>
      </c>
      <c r="H2" s="39" t="s">
        <v>18</v>
      </c>
      <c r="I2" s="39" t="s">
        <v>19</v>
      </c>
      <c r="J2" s="39" t="s">
        <v>25</v>
      </c>
      <c r="K2" s="39" t="s">
        <v>17</v>
      </c>
      <c r="L2" s="39" t="s">
        <v>21</v>
      </c>
      <c r="M2" s="39" t="s">
        <v>22</v>
      </c>
      <c r="N2" s="39" t="s">
        <v>23</v>
      </c>
      <c r="O2" s="39" t="s">
        <v>19</v>
      </c>
    </row>
    <row r="3" spans="1:15" ht="12.75" customHeight="1">
      <c r="A3" s="34" t="s">
        <v>24</v>
      </c>
      <c r="B3" s="38" t="s">
        <v>24</v>
      </c>
      <c r="E3" s="39" t="str">
        <f ca="1">IFERROR(__xludf.DUMMYFUNCTION("IMPORTRANGE(""1Seb5WEOT5v6gJn0g8hdgUP7v5yl1tjkEcYOupDZKwNU"",""SEM1!K4"")"),"27")</f>
        <v>27</v>
      </c>
      <c r="F3" s="39" t="str">
        <f ca="1">IFERROR(__xludf.DUMMYFUNCTION("IMPORTRANGE(""1DjEAuvqwrhm06emuz64cvdc7rNxbUmD2WX5HJJKdJhE"",""SEM1!n4"")"),"22")</f>
        <v>22</v>
      </c>
      <c r="G3" s="39" t="str">
        <f ca="1">IFERROR(__xludf.DUMMYFUNCTION("ImportRange(""1Xbm7sCPfkN3yOIGWW4K9uZumncFcOjHWBhP_FCi_Aho"",""sem1!K4"")"),"16")</f>
        <v>16</v>
      </c>
      <c r="H3" s="39" t="str">
        <f ca="1">IFERROR(__xludf.DUMMYFUNCTION("ImportRange(""141av8lTEAjXZkp2glcC8ekZQIbauZnowoBDw9TbB94Y"",""sem1!e4"")"),"17")</f>
        <v>17</v>
      </c>
      <c r="I3" s="39" t="str">
        <f ca="1">IFERROR(__xludf.DUMMYFUNCTION("ImportRange(""1aGucSPn2cq_tvw1m-1oesmXfvXETerxibdJTymD6g3s"",""SEM1!Q4"")"),"16")</f>
        <v>16</v>
      </c>
      <c r="J3" s="39" t="str">
        <f ca="1">IFERROR(__xludf.DUMMYFUNCTION("IMPORTRANGE(""1KPLZIBYklGObEyIT9uJGPG99oosNhq5fUjKx7WRx_Xk"",""SEM1!Q4"")"),"19")</f>
        <v>19</v>
      </c>
      <c r="K3" s="39" t="str">
        <f ca="1">IFERROR(__xludf.DUMMYFUNCTION("ImportRange(""1Xbm7sCPfkN3yOIGWW4K9uZumncFcOjHWBhP_FCi_Aho"",""sem1!Q4"")"),"17")</f>
        <v>17</v>
      </c>
      <c r="L3" s="39" t="str">
        <f ca="1">IFERROR(__xludf.DUMMYFUNCTION("IMPORTRANGE(""1JqnQi6QJ1sMs0yP_cd1aV2Z-TPY4lT_HfoTdJdqXBH0"",""SEM1!W4"")"),"16")</f>
        <v>16</v>
      </c>
      <c r="M3" s="39" t="str">
        <f ca="1">IFERROR(__xludf.DUMMYFUNCTION("IMPORTRANGE(""1xdF50wJNzW7wgi36L8a853Mff8iLj0ZIaZT1EG0Envo"",""sem1!S4"")"),"6")</f>
        <v>6</v>
      </c>
      <c r="N3" s="39" t="str">
        <f ca="1">IFERROR(__xludf.DUMMYFUNCTION("IMPORTRANGE(""1eDh0bZprejd8Sk-g0arGWs1CguB5h65CsNZb4ifRJyc"",""SEM1!W4"")"),"15")</f>
        <v>15</v>
      </c>
      <c r="O3" s="39" t="str">
        <f ca="1">IFERROR(__xludf.DUMMYFUNCTION("ImportRange(""1aGucSPn2cq_tvw1m-1oesmXfvXETerxibdJTymD6g3s"",""SEM1!Z4"")"),"10")</f>
        <v>10</v>
      </c>
    </row>
    <row r="4" spans="1:15" ht="15.75" customHeight="1">
      <c r="A4" s="34" t="s">
        <v>26</v>
      </c>
      <c r="B4" s="38" t="s">
        <v>26</v>
      </c>
      <c r="E4" s="40">
        <f t="shared" ref="E4:O4" ca="1" si="0">FLOOR(E3/4,1)</f>
        <v>6</v>
      </c>
      <c r="F4" s="40">
        <f t="shared" ca="1" si="0"/>
        <v>5</v>
      </c>
      <c r="G4" s="39">
        <f t="shared" ca="1" si="0"/>
        <v>4</v>
      </c>
      <c r="H4" s="39">
        <f t="shared" ca="1" si="0"/>
        <v>4</v>
      </c>
      <c r="I4" s="40">
        <f t="shared" ca="1" si="0"/>
        <v>4</v>
      </c>
      <c r="J4" s="40">
        <f t="shared" ca="1" si="0"/>
        <v>4</v>
      </c>
      <c r="K4" s="40">
        <f t="shared" ca="1" si="0"/>
        <v>4</v>
      </c>
      <c r="L4" s="40">
        <f t="shared" ca="1" si="0"/>
        <v>4</v>
      </c>
      <c r="M4" s="39">
        <f t="shared" ca="1" si="0"/>
        <v>1</v>
      </c>
      <c r="N4" s="39">
        <f t="shared" ca="1" si="0"/>
        <v>3</v>
      </c>
      <c r="O4" s="40">
        <f t="shared" ca="1" si="0"/>
        <v>2</v>
      </c>
    </row>
    <row r="5" spans="1:15" ht="15.75" customHeight="1">
      <c r="A5" s="41" t="s">
        <v>27</v>
      </c>
      <c r="B5" s="41" t="s">
        <v>28</v>
      </c>
      <c r="C5" s="36" t="s">
        <v>29</v>
      </c>
      <c r="D5" s="36" t="s">
        <v>30</v>
      </c>
      <c r="E5" s="42" t="s">
        <v>31</v>
      </c>
      <c r="F5" s="42" t="s">
        <v>31</v>
      </c>
      <c r="G5" s="42" t="s">
        <v>31</v>
      </c>
      <c r="H5" s="42" t="s">
        <v>31</v>
      </c>
      <c r="I5" s="42" t="s">
        <v>31</v>
      </c>
      <c r="J5" s="42" t="s">
        <v>31</v>
      </c>
      <c r="K5" s="42" t="s">
        <v>32</v>
      </c>
      <c r="L5" s="42" t="s">
        <v>31</v>
      </c>
      <c r="M5" s="42" t="s">
        <v>31</v>
      </c>
      <c r="N5" s="42" t="s">
        <v>32</v>
      </c>
      <c r="O5" s="42" t="s">
        <v>31</v>
      </c>
    </row>
    <row r="6" spans="1:15" ht="15">
      <c r="A6" s="43">
        <v>2451</v>
      </c>
      <c r="B6" s="36" t="s">
        <v>33</v>
      </c>
      <c r="C6" s="36" t="s">
        <v>8</v>
      </c>
      <c r="D6" s="36" t="s">
        <v>34</v>
      </c>
      <c r="E6" s="44" t="str">
        <f ca="1">IFERROR(__xludf.DUMMYFUNCTION("IMPORTRANGE(""1Seb5WEOT5v6gJn0g8hdgUP7v5yl1tjkEcYOupDZKwNU"",""SEM1!K6:K120"")"),"11")</f>
        <v>11</v>
      </c>
      <c r="F6" s="44" t="str">
        <f ca="1">IFERROR(__xludf.DUMMYFUNCTION("IMPORTRANGE(""1DjEAuvqwrhm06emuz64cvdc7rNxbUmD2WX5HJJKdJhE"",""SEM1!n6:n120"")"),"12")</f>
        <v>12</v>
      </c>
      <c r="G6" s="44" t="str">
        <f ca="1">IFERROR(__xludf.DUMMYFUNCTION("ImportRange(""1Xbm7sCPfkN3yOIGWW4K9uZumncFcOjHWBhP_FCi_Aho"",""sem1!K6:K120"")"),"11")</f>
        <v>11</v>
      </c>
      <c r="H6" s="44" t="str">
        <f ca="1">IFERROR(__xludf.DUMMYFUNCTION("ImportRange(""141av8lTEAjXZkp2glcC8ekZQIbauZnowoBDw9TbB94Y"",""sem1!e6:e120"")"),"8")</f>
        <v>8</v>
      </c>
      <c r="I6" s="45" t="str">
        <f ca="1">IFERROR(__xludf.DUMMYFUNCTION("ImportRange(""1aGucSPn2cq_tvw1m-1oesmXfvXETerxibdJTymD6g3s"",""SEM1!Q6:Q120"")"),"10")</f>
        <v>10</v>
      </c>
      <c r="J6" s="45" t="e">
        <f ca="1">IF(C6="DIT","",VLOOKUP(A6,MR!A$2:B$90,2))</f>
        <v>#N/A</v>
      </c>
      <c r="K6" s="45" t="str">
        <f>IF(C6="DIT",VLOOKUP(A6,DIT!A$1:B$80,2),"")</f>
        <v/>
      </c>
      <c r="L6" s="44" t="str">
        <f ca="1">IFERROR(__xludf.DUMMYFUNCTION("IMPORTRANGE(""1JqnQi6QJ1sMs0yP_cd1aV2Z-TPY4lT_HfoTdJdqXBH0"",""SEM1!W6:W120"")"),"0")</f>
        <v>0</v>
      </c>
      <c r="M6" s="44" t="str">
        <f ca="1">IFERROR(__xludf.DUMMYFUNCTION("IMPORTRANGE(""1xdF50wJNzW7wgi36L8a853Mff8iLj0ZIaZT1EG0Envo"",""sem1!S6:S120"")"),"3")</f>
        <v>3</v>
      </c>
      <c r="N6" s="44" t="str">
        <f ca="1">IFERROR(__xludf.DUMMYFUNCTION("IMPORTRANGE(""1eDh0bZprejd8Sk-g0arGWs1CguB5h65CsNZb4ifRJyc"",""SEM1!W6:W120"")"),"10")</f>
        <v>10</v>
      </c>
      <c r="O6" s="45" t="str">
        <f ca="1">IFERROR(__xludf.DUMMYFUNCTION("ImportRange(""1aGucSPn2cq_tvw1m-1oesmXfvXETerxibdJTymD6g3s"",""SEM1!Z6:Z120"")"),"0")</f>
        <v>0</v>
      </c>
    </row>
    <row r="7" spans="1:15" ht="15">
      <c r="A7" s="43">
        <v>2452</v>
      </c>
      <c r="B7" s="36" t="s">
        <v>35</v>
      </c>
      <c r="C7" s="36" t="s">
        <v>8</v>
      </c>
      <c r="D7" s="36" t="s">
        <v>10</v>
      </c>
      <c r="E7" s="44">
        <v>15</v>
      </c>
      <c r="F7" s="44">
        <v>14</v>
      </c>
      <c r="G7" s="46">
        <v>12</v>
      </c>
      <c r="H7" s="44">
        <v>8</v>
      </c>
      <c r="I7" s="44">
        <v>10</v>
      </c>
      <c r="J7" s="44">
        <f>IF(C7="DIT","",VLOOKUP(A7,MR!A$2:B$90,2))</f>
        <v>12</v>
      </c>
      <c r="K7" s="46" t="str">
        <f>IF(C7="DIT",VLOOKUP(A7,DIT!A$1:B$80,2),"")</f>
        <v/>
      </c>
      <c r="L7" s="44">
        <v>12</v>
      </c>
      <c r="M7" s="46">
        <v>4</v>
      </c>
      <c r="N7" s="44">
        <v>0</v>
      </c>
      <c r="O7" s="44">
        <v>0</v>
      </c>
    </row>
    <row r="8" spans="1:15" ht="15">
      <c r="A8" s="43">
        <v>2453</v>
      </c>
      <c r="B8" s="36" t="s">
        <v>36</v>
      </c>
      <c r="C8" s="36" t="s">
        <v>9</v>
      </c>
      <c r="D8" s="36" t="s">
        <v>10</v>
      </c>
      <c r="E8" s="44">
        <v>4</v>
      </c>
      <c r="F8" s="44">
        <v>9</v>
      </c>
      <c r="G8" s="46">
        <v>4</v>
      </c>
      <c r="H8" s="44">
        <v>5</v>
      </c>
      <c r="I8" s="44">
        <v>2</v>
      </c>
      <c r="J8" s="44" t="str">
        <f>IF(C8="DIT","",VLOOKUP(A8,MR!A$2:B$90,2))</f>
        <v/>
      </c>
      <c r="K8" s="46">
        <f>IF(C8="DIT",VLOOKUP(A8,DIT!A$1:B$80,2),"")</f>
        <v>2</v>
      </c>
      <c r="L8" s="44">
        <v>1</v>
      </c>
      <c r="M8" s="46">
        <v>1</v>
      </c>
      <c r="N8" s="44">
        <v>0</v>
      </c>
      <c r="O8" s="44">
        <v>0</v>
      </c>
    </row>
    <row r="9" spans="1:15" ht="15">
      <c r="A9" s="43">
        <v>2454</v>
      </c>
      <c r="B9" s="36" t="s">
        <v>37</v>
      </c>
      <c r="C9" s="36" t="s">
        <v>9</v>
      </c>
      <c r="D9" s="36" t="s">
        <v>38</v>
      </c>
      <c r="E9" s="44">
        <v>12</v>
      </c>
      <c r="F9" s="44">
        <v>9</v>
      </c>
      <c r="G9" s="46">
        <v>6</v>
      </c>
      <c r="H9" s="44">
        <v>6</v>
      </c>
      <c r="I9" s="44">
        <v>7</v>
      </c>
      <c r="J9" s="44" t="str">
        <f>IF(C9="DIT","",VLOOKUP(A9,MR!A$2:B$90,2))</f>
        <v/>
      </c>
      <c r="K9" s="46">
        <f>IF(C9="DIT",VLOOKUP(A9,DIT!A$1:B$80,2),"")</f>
        <v>6</v>
      </c>
      <c r="L9" s="44">
        <v>0</v>
      </c>
      <c r="M9" s="46">
        <v>0</v>
      </c>
      <c r="N9" s="44">
        <v>0</v>
      </c>
      <c r="O9" s="44">
        <v>4</v>
      </c>
    </row>
    <row r="10" spans="1:15" ht="15">
      <c r="A10" s="43">
        <v>2455</v>
      </c>
      <c r="B10" s="36" t="s">
        <v>39</v>
      </c>
      <c r="C10" s="36" t="s">
        <v>8</v>
      </c>
      <c r="D10" s="36" t="s">
        <v>38</v>
      </c>
      <c r="E10" s="44">
        <v>8</v>
      </c>
      <c r="F10" s="44">
        <v>12</v>
      </c>
      <c r="G10" s="46">
        <v>11</v>
      </c>
      <c r="H10" s="44">
        <v>6</v>
      </c>
      <c r="I10" s="44">
        <v>4</v>
      </c>
      <c r="J10" s="44">
        <f>IF(C10="DIT","",VLOOKUP(A10,MR!A$2:B$90,2))</f>
        <v>13</v>
      </c>
      <c r="K10" s="46" t="str">
        <f>IF(C10="DIT",VLOOKUP(A10,DIT!A$1:B$80,2),"")</f>
        <v/>
      </c>
      <c r="L10" s="44">
        <v>0</v>
      </c>
      <c r="M10" s="46">
        <v>0</v>
      </c>
      <c r="N10" s="44">
        <v>0</v>
      </c>
      <c r="O10" s="44">
        <v>5</v>
      </c>
    </row>
    <row r="11" spans="1:15" ht="15">
      <c r="A11" s="43">
        <v>2456</v>
      </c>
      <c r="B11" s="36" t="s">
        <v>40</v>
      </c>
      <c r="C11" s="36" t="s">
        <v>8</v>
      </c>
      <c r="D11" s="36" t="s">
        <v>10</v>
      </c>
      <c r="E11" s="44">
        <v>18</v>
      </c>
      <c r="F11" s="44">
        <v>9</v>
      </c>
      <c r="G11" s="46">
        <v>12</v>
      </c>
      <c r="H11" s="44">
        <v>10</v>
      </c>
      <c r="I11" s="44">
        <v>12</v>
      </c>
      <c r="J11" s="44">
        <f>IF(C11="DIT","",VLOOKUP(A11,MR!A$2:B$90,2))</f>
        <v>19</v>
      </c>
      <c r="K11" s="46" t="str">
        <f>IF(C11="DIT",VLOOKUP(A11,DIT!A$1:B$80,2),"")</f>
        <v/>
      </c>
      <c r="L11" s="44">
        <v>12</v>
      </c>
      <c r="M11" s="46">
        <v>2</v>
      </c>
      <c r="N11" s="44">
        <v>0</v>
      </c>
      <c r="O11" s="44">
        <v>0</v>
      </c>
    </row>
    <row r="12" spans="1:15" ht="15">
      <c r="A12" s="43">
        <v>2457</v>
      </c>
      <c r="B12" s="36" t="s">
        <v>41</v>
      </c>
      <c r="C12" s="36" t="s">
        <v>8</v>
      </c>
      <c r="D12" s="36" t="s">
        <v>34</v>
      </c>
      <c r="E12" s="44">
        <v>6</v>
      </c>
      <c r="F12" s="44">
        <v>12</v>
      </c>
      <c r="G12" s="46">
        <v>6</v>
      </c>
      <c r="H12" s="44">
        <v>4</v>
      </c>
      <c r="I12" s="44">
        <v>4</v>
      </c>
      <c r="J12" s="44">
        <f>IF(C12="DIT","",VLOOKUP(A12,MR!A$2:B$90,2))</f>
        <v>10</v>
      </c>
      <c r="K12" s="46" t="str">
        <f>IF(C12="DIT",VLOOKUP(A12,DIT!A$1:B$80,2),"")</f>
        <v/>
      </c>
      <c r="L12" s="44">
        <v>0</v>
      </c>
      <c r="M12" s="46">
        <v>0</v>
      </c>
      <c r="N12" s="44">
        <v>2</v>
      </c>
      <c r="O12" s="44">
        <v>0</v>
      </c>
    </row>
    <row r="13" spans="1:15" ht="15">
      <c r="A13" s="43">
        <v>2458</v>
      </c>
      <c r="B13" s="36" t="s">
        <v>42</v>
      </c>
      <c r="C13" s="36" t="s">
        <v>9</v>
      </c>
      <c r="D13" s="36" t="s">
        <v>38</v>
      </c>
      <c r="E13" s="44">
        <v>13</v>
      </c>
      <c r="F13" s="44">
        <v>13</v>
      </c>
      <c r="G13" s="46">
        <v>8</v>
      </c>
      <c r="H13" s="44">
        <v>7</v>
      </c>
      <c r="I13" s="44">
        <v>6</v>
      </c>
      <c r="J13" s="44" t="str">
        <f>IF(C13="DIT","",VLOOKUP(A13,MR!A$2:B$90,2))</f>
        <v/>
      </c>
      <c r="K13" s="46">
        <f>IF(C13="DIT",VLOOKUP(A13,DIT!A$1:B$80,2),"")</f>
        <v>7</v>
      </c>
      <c r="L13" s="44">
        <v>0</v>
      </c>
      <c r="M13" s="46">
        <v>0</v>
      </c>
      <c r="N13" s="44">
        <v>0</v>
      </c>
      <c r="O13" s="44">
        <v>4</v>
      </c>
    </row>
    <row r="14" spans="1:15" ht="15">
      <c r="A14" s="43">
        <v>2459</v>
      </c>
      <c r="B14" s="36" t="s">
        <v>43</v>
      </c>
      <c r="C14" s="36" t="s">
        <v>9</v>
      </c>
      <c r="D14" s="36" t="s">
        <v>34</v>
      </c>
      <c r="E14" s="44">
        <v>17</v>
      </c>
      <c r="F14" s="44">
        <v>17</v>
      </c>
      <c r="G14" s="46">
        <v>14</v>
      </c>
      <c r="H14" s="44">
        <v>5</v>
      </c>
      <c r="I14" s="44">
        <v>14</v>
      </c>
      <c r="J14" s="44" t="str">
        <f>IF(C14="DIT","",VLOOKUP(A14,MR!A$2:B$90,2))</f>
        <v/>
      </c>
      <c r="K14" s="46">
        <f>IF(C14="DIT",VLOOKUP(A14,DIT!A$1:B$80,2),"")</f>
        <v>11</v>
      </c>
      <c r="L14" s="44">
        <v>0</v>
      </c>
      <c r="M14" s="46">
        <v>0</v>
      </c>
      <c r="N14" s="44">
        <v>13</v>
      </c>
      <c r="O14" s="44">
        <v>0</v>
      </c>
    </row>
    <row r="15" spans="1:15" ht="15">
      <c r="A15" s="43">
        <v>2460</v>
      </c>
      <c r="B15" s="36" t="s">
        <v>44</v>
      </c>
      <c r="C15" s="36" t="s">
        <v>8</v>
      </c>
      <c r="D15" s="36" t="s">
        <v>34</v>
      </c>
      <c r="E15" s="44">
        <v>25</v>
      </c>
      <c r="F15" s="44">
        <v>8</v>
      </c>
      <c r="G15" s="46">
        <v>10</v>
      </c>
      <c r="H15" s="44">
        <v>13</v>
      </c>
      <c r="I15" s="44">
        <v>13</v>
      </c>
      <c r="J15" s="44">
        <f>IF(C15="DIT","",VLOOKUP(A15,MR!A$2:B$90,2))</f>
        <v>16</v>
      </c>
      <c r="K15" s="46" t="str">
        <f>IF(C15="DIT",VLOOKUP(A15,DIT!A$1:B$80,2),"")</f>
        <v/>
      </c>
      <c r="L15" s="44">
        <v>0</v>
      </c>
      <c r="M15" s="46">
        <v>0</v>
      </c>
      <c r="N15" s="44">
        <v>5</v>
      </c>
      <c r="O15" s="44">
        <v>0</v>
      </c>
    </row>
    <row r="16" spans="1:15" ht="15">
      <c r="A16" s="43">
        <v>2461</v>
      </c>
      <c r="B16" s="36" t="s">
        <v>45</v>
      </c>
      <c r="C16" s="36" t="s">
        <v>8</v>
      </c>
      <c r="D16" s="36" t="s">
        <v>34</v>
      </c>
      <c r="E16" s="44">
        <v>20</v>
      </c>
      <c r="F16" s="44">
        <v>12</v>
      </c>
      <c r="G16" s="46">
        <v>11</v>
      </c>
      <c r="H16" s="44">
        <v>15</v>
      </c>
      <c r="I16" s="44">
        <v>9</v>
      </c>
      <c r="J16" s="44">
        <f>IF(C16="DIT","",VLOOKUP(A16,MR!A$2:B$90,2))</f>
        <v>10</v>
      </c>
      <c r="K16" s="46" t="str">
        <f>IF(C16="DIT",VLOOKUP(A16,DIT!A$1:B$80,2),"")</f>
        <v/>
      </c>
      <c r="L16" s="44">
        <v>0</v>
      </c>
      <c r="M16" s="46">
        <v>0</v>
      </c>
      <c r="N16" s="44">
        <v>15</v>
      </c>
      <c r="O16" s="44">
        <v>2</v>
      </c>
    </row>
    <row r="17" spans="1:15" ht="15">
      <c r="A17" s="43">
        <v>2462</v>
      </c>
      <c r="B17" s="36" t="s">
        <v>46</v>
      </c>
      <c r="C17" s="36" t="s">
        <v>9</v>
      </c>
      <c r="D17" s="36" t="s">
        <v>38</v>
      </c>
      <c r="E17" s="44">
        <v>11</v>
      </c>
      <c r="F17" s="44">
        <v>9</v>
      </c>
      <c r="G17" s="46">
        <v>9</v>
      </c>
      <c r="H17" s="44">
        <v>3</v>
      </c>
      <c r="I17" s="44">
        <v>8</v>
      </c>
      <c r="J17" s="44" t="str">
        <f>IF(C17="DIT","",VLOOKUP(A17,MR!A$2:B$90,2))</f>
        <v/>
      </c>
      <c r="K17" s="46">
        <f>IF(C17="DIT",VLOOKUP(A17,DIT!A$1:B$80,2),"")</f>
        <v>6</v>
      </c>
      <c r="L17" s="44">
        <v>0</v>
      </c>
      <c r="M17" s="46">
        <v>0</v>
      </c>
      <c r="N17" s="44">
        <v>0</v>
      </c>
      <c r="O17" s="44">
        <v>7</v>
      </c>
    </row>
    <row r="18" spans="1:15" ht="15">
      <c r="A18" s="43">
        <v>2463</v>
      </c>
      <c r="B18" s="36" t="s">
        <v>47</v>
      </c>
      <c r="C18" s="36" t="s">
        <v>8</v>
      </c>
      <c r="D18" s="36" t="s">
        <v>10</v>
      </c>
      <c r="E18" s="44">
        <v>8</v>
      </c>
      <c r="F18" s="44">
        <v>8</v>
      </c>
      <c r="G18" s="46">
        <v>12</v>
      </c>
      <c r="H18" s="44">
        <v>6</v>
      </c>
      <c r="I18" s="44">
        <v>7</v>
      </c>
      <c r="J18" s="44">
        <f>IF(C18="DIT","",VLOOKUP(A18,MR!A$2:B$90,2))</f>
        <v>13</v>
      </c>
      <c r="K18" s="46" t="str">
        <f>IF(C18="DIT",VLOOKUP(A18,DIT!A$1:B$80,2),"")</f>
        <v/>
      </c>
      <c r="L18" s="44">
        <v>10</v>
      </c>
      <c r="M18" s="46">
        <v>3</v>
      </c>
      <c r="N18" s="44">
        <v>0</v>
      </c>
      <c r="O18" s="44">
        <v>0</v>
      </c>
    </row>
    <row r="19" spans="1:15" ht="15">
      <c r="A19" s="43">
        <v>2464</v>
      </c>
      <c r="B19" s="36" t="s">
        <v>48</v>
      </c>
      <c r="C19" s="36" t="s">
        <v>8</v>
      </c>
      <c r="D19" s="36" t="s">
        <v>10</v>
      </c>
      <c r="E19" s="44">
        <v>2</v>
      </c>
      <c r="F19" s="44">
        <v>9</v>
      </c>
      <c r="G19" s="46">
        <v>2</v>
      </c>
      <c r="H19" s="44">
        <v>5</v>
      </c>
      <c r="I19" s="44">
        <v>2</v>
      </c>
      <c r="J19" s="44">
        <f>IF(C19="DIT","",VLOOKUP(A19,MR!A$2:B$90,2))</f>
        <v>13</v>
      </c>
      <c r="K19" s="46" t="str">
        <f>IF(C19="DIT",VLOOKUP(A19,DIT!A$1:B$80,2),"")</f>
        <v/>
      </c>
      <c r="L19" s="44">
        <v>1</v>
      </c>
      <c r="M19" s="46">
        <v>1</v>
      </c>
      <c r="N19" s="44">
        <v>0</v>
      </c>
      <c r="O19" s="44">
        <v>0</v>
      </c>
    </row>
    <row r="20" spans="1:15" ht="15">
      <c r="A20" s="43">
        <v>2465</v>
      </c>
      <c r="B20" s="36" t="s">
        <v>49</v>
      </c>
      <c r="C20" s="36" t="s">
        <v>8</v>
      </c>
      <c r="D20" s="36" t="s">
        <v>38</v>
      </c>
      <c r="E20" s="44">
        <v>10</v>
      </c>
      <c r="F20" s="44">
        <v>7</v>
      </c>
      <c r="G20" s="46">
        <v>10</v>
      </c>
      <c r="H20" s="44">
        <v>8</v>
      </c>
      <c r="I20" s="44">
        <v>6</v>
      </c>
      <c r="J20" s="44">
        <f>IF(C20="DIT","",VLOOKUP(A20,MR!A$2:B$90,2))</f>
        <v>14</v>
      </c>
      <c r="K20" s="46" t="str">
        <f>IF(C20="DIT",VLOOKUP(A20,DIT!A$1:B$80,2),"")</f>
        <v/>
      </c>
      <c r="L20" s="44">
        <v>2</v>
      </c>
      <c r="M20" s="46">
        <v>0</v>
      </c>
      <c r="N20" s="44">
        <v>0</v>
      </c>
      <c r="O20" s="44">
        <v>3</v>
      </c>
    </row>
    <row r="21" spans="1:15" ht="15">
      <c r="A21" s="43">
        <v>2466</v>
      </c>
      <c r="B21" s="36" t="s">
        <v>50</v>
      </c>
      <c r="C21" s="36" t="s">
        <v>8</v>
      </c>
      <c r="D21" s="36" t="s">
        <v>38</v>
      </c>
      <c r="E21" s="44">
        <v>20</v>
      </c>
      <c r="F21" s="44">
        <v>15</v>
      </c>
      <c r="G21" s="46">
        <v>10</v>
      </c>
      <c r="H21" s="44">
        <v>10</v>
      </c>
      <c r="I21" s="44">
        <v>10</v>
      </c>
      <c r="J21" s="44">
        <f>IF(C21="DIT","",VLOOKUP(A21,MR!A$2:B$90,2))</f>
        <v>15</v>
      </c>
      <c r="K21" s="46" t="str">
        <f>IF(C21="DIT",VLOOKUP(A21,DIT!A$1:B$80,2),"")</f>
        <v/>
      </c>
      <c r="L21" s="44">
        <v>0</v>
      </c>
      <c r="M21" s="46">
        <v>0</v>
      </c>
      <c r="N21" s="44">
        <v>0</v>
      </c>
      <c r="O21" s="44">
        <v>6</v>
      </c>
    </row>
    <row r="22" spans="1:15" ht="15">
      <c r="A22" s="43">
        <v>2467</v>
      </c>
      <c r="B22" s="36" t="s">
        <v>51</v>
      </c>
      <c r="C22" s="36" t="s">
        <v>8</v>
      </c>
      <c r="D22" s="36" t="s">
        <v>34</v>
      </c>
      <c r="E22" s="44">
        <v>11</v>
      </c>
      <c r="F22" s="44">
        <v>5</v>
      </c>
      <c r="G22" s="46">
        <v>6</v>
      </c>
      <c r="H22" s="44">
        <v>9</v>
      </c>
      <c r="I22" s="44">
        <v>8</v>
      </c>
      <c r="J22" s="44">
        <f>IF(C22="DIT","",VLOOKUP(A22,MR!A$2:B$90,2))</f>
        <v>15</v>
      </c>
      <c r="K22" s="46" t="str">
        <f>IF(C22="DIT",VLOOKUP(A22,DIT!A$1:B$80,2),"")</f>
        <v/>
      </c>
      <c r="L22" s="44">
        <v>0</v>
      </c>
      <c r="M22" s="46">
        <v>0</v>
      </c>
      <c r="N22" s="44">
        <v>8</v>
      </c>
      <c r="O22" s="44">
        <v>0</v>
      </c>
    </row>
    <row r="23" spans="1:15" ht="15">
      <c r="A23" s="43">
        <v>2468</v>
      </c>
      <c r="B23" s="36" t="s">
        <v>52</v>
      </c>
      <c r="C23" s="36" t="s">
        <v>8</v>
      </c>
      <c r="D23" s="36" t="s">
        <v>10</v>
      </c>
      <c r="E23" s="44">
        <v>23</v>
      </c>
      <c r="F23" s="44">
        <v>16</v>
      </c>
      <c r="G23" s="46">
        <v>15</v>
      </c>
      <c r="H23" s="44">
        <v>13</v>
      </c>
      <c r="I23" s="44">
        <v>13</v>
      </c>
      <c r="J23" s="44">
        <f>IF(C23="DIT","",VLOOKUP(A23,MR!A$2:B$90,2))</f>
        <v>12</v>
      </c>
      <c r="K23" s="46" t="str">
        <f>IF(C23="DIT",VLOOKUP(A23,DIT!A$1:B$80,2),"")</f>
        <v/>
      </c>
      <c r="L23" s="44">
        <v>15</v>
      </c>
      <c r="M23" s="46">
        <v>3</v>
      </c>
      <c r="N23" s="44">
        <v>0</v>
      </c>
      <c r="O23" s="44">
        <v>0</v>
      </c>
    </row>
    <row r="24" spans="1:15" ht="15">
      <c r="A24" s="43">
        <v>2469</v>
      </c>
      <c r="B24" s="36" t="s">
        <v>53</v>
      </c>
      <c r="C24" s="36" t="s">
        <v>8</v>
      </c>
      <c r="D24" s="36" t="s">
        <v>10</v>
      </c>
      <c r="E24" s="44">
        <v>9</v>
      </c>
      <c r="F24" s="44">
        <v>4</v>
      </c>
      <c r="G24" s="46">
        <v>6</v>
      </c>
      <c r="H24" s="44">
        <v>4</v>
      </c>
      <c r="I24" s="44">
        <v>3</v>
      </c>
      <c r="J24" s="44">
        <f>IF(C24="DIT","",VLOOKUP(A24,MR!A$2:B$90,2))</f>
        <v>6</v>
      </c>
      <c r="K24" s="46" t="str">
        <f>IF(C24="DIT",VLOOKUP(A24,DIT!A$1:B$80,2),"")</f>
        <v/>
      </c>
      <c r="L24" s="44">
        <v>7</v>
      </c>
      <c r="M24" s="46">
        <v>3</v>
      </c>
      <c r="N24" s="44">
        <v>0</v>
      </c>
      <c r="O24" s="44">
        <v>0</v>
      </c>
    </row>
    <row r="25" spans="1:15" ht="15">
      <c r="A25" s="43">
        <v>2470</v>
      </c>
      <c r="B25" s="36" t="s">
        <v>54</v>
      </c>
      <c r="C25" s="36" t="s">
        <v>8</v>
      </c>
      <c r="D25" s="36" t="s">
        <v>34</v>
      </c>
      <c r="E25" s="44">
        <v>23</v>
      </c>
      <c r="F25" s="44">
        <v>19</v>
      </c>
      <c r="G25" s="46">
        <v>15</v>
      </c>
      <c r="H25" s="44">
        <v>14</v>
      </c>
      <c r="I25" s="44">
        <v>14</v>
      </c>
      <c r="J25" s="44">
        <f>IF(C25="DIT","",VLOOKUP(A25,MR!A$2:B$90,2))</f>
        <v>11</v>
      </c>
      <c r="K25" s="46" t="str">
        <f>IF(C25="DIT",VLOOKUP(A25,DIT!A$1:B$80,2),"")</f>
        <v/>
      </c>
      <c r="L25" s="44">
        <v>0</v>
      </c>
      <c r="M25" s="46">
        <v>0</v>
      </c>
      <c r="N25" s="44">
        <v>15</v>
      </c>
      <c r="O25" s="44">
        <v>0</v>
      </c>
    </row>
    <row r="26" spans="1:15" ht="15">
      <c r="A26" s="43">
        <v>2471</v>
      </c>
      <c r="B26" s="36" t="s">
        <v>55</v>
      </c>
      <c r="C26" s="36" t="s">
        <v>8</v>
      </c>
      <c r="D26" s="36" t="s">
        <v>38</v>
      </c>
      <c r="E26" s="44">
        <v>20</v>
      </c>
      <c r="F26" s="44">
        <v>17</v>
      </c>
      <c r="G26" s="46">
        <v>13</v>
      </c>
      <c r="H26" s="44">
        <v>11</v>
      </c>
      <c r="I26" s="44">
        <v>13</v>
      </c>
      <c r="J26" s="44">
        <f>IF(C26="DIT","",VLOOKUP(A26,MR!A$2:B$90,2))</f>
        <v>14</v>
      </c>
      <c r="K26" s="46" t="str">
        <f>IF(C26="DIT",VLOOKUP(A26,DIT!A$1:B$80,2),"")</f>
        <v/>
      </c>
      <c r="L26" s="44">
        <v>0</v>
      </c>
      <c r="M26" s="46">
        <v>0</v>
      </c>
      <c r="N26" s="44">
        <v>0</v>
      </c>
      <c r="O26" s="44">
        <v>9</v>
      </c>
    </row>
    <row r="27" spans="1:15" ht="15">
      <c r="A27" s="43">
        <v>2472</v>
      </c>
      <c r="B27" s="36" t="s">
        <v>56</v>
      </c>
      <c r="C27" s="36" t="s">
        <v>8</v>
      </c>
      <c r="D27" s="36" t="s">
        <v>34</v>
      </c>
      <c r="E27" s="44">
        <v>9</v>
      </c>
      <c r="F27" s="44">
        <v>4</v>
      </c>
      <c r="G27" s="46">
        <v>7</v>
      </c>
      <c r="H27" s="44">
        <v>7</v>
      </c>
      <c r="I27" s="44">
        <v>3</v>
      </c>
      <c r="J27" s="44">
        <f>IF(C27="DIT","",VLOOKUP(A27,MR!A$2:B$90,2))</f>
        <v>5</v>
      </c>
      <c r="K27" s="46" t="str">
        <f>IF(C27="DIT",VLOOKUP(A27,DIT!A$1:B$80,2),"")</f>
        <v/>
      </c>
      <c r="L27" s="44">
        <v>0</v>
      </c>
      <c r="M27" s="46">
        <v>0</v>
      </c>
      <c r="N27" s="44">
        <v>3</v>
      </c>
      <c r="O27" s="44">
        <v>0</v>
      </c>
    </row>
    <row r="28" spans="1:15" ht="15">
      <c r="A28" s="43">
        <v>2473</v>
      </c>
      <c r="B28" s="36" t="s">
        <v>57</v>
      </c>
      <c r="C28" s="36" t="s">
        <v>9</v>
      </c>
      <c r="D28" s="36" t="s">
        <v>10</v>
      </c>
      <c r="E28" s="44">
        <v>7</v>
      </c>
      <c r="F28" s="44">
        <v>5</v>
      </c>
      <c r="G28" s="46">
        <v>5</v>
      </c>
      <c r="H28" s="44">
        <v>3</v>
      </c>
      <c r="I28" s="44">
        <v>3</v>
      </c>
      <c r="J28" s="44" t="str">
        <f>IF(C28="DIT","",VLOOKUP(A28,MR!A$2:B$90,2))</f>
        <v/>
      </c>
      <c r="K28" s="46">
        <f>IF(C28="DIT",VLOOKUP(A28,DIT!A$1:B$80,2),"")</f>
        <v>3</v>
      </c>
      <c r="L28" s="44">
        <v>6</v>
      </c>
      <c r="M28" s="46">
        <v>0</v>
      </c>
      <c r="N28" s="44">
        <v>0</v>
      </c>
      <c r="O28" s="44">
        <v>0</v>
      </c>
    </row>
    <row r="29" spans="1:15" ht="15">
      <c r="A29" s="43">
        <v>2474</v>
      </c>
      <c r="B29" s="36" t="s">
        <v>58</v>
      </c>
      <c r="C29" s="36" t="s">
        <v>8</v>
      </c>
      <c r="D29" s="36" t="s">
        <v>38</v>
      </c>
      <c r="E29" s="44">
        <v>16</v>
      </c>
      <c r="F29" s="44">
        <v>9</v>
      </c>
      <c r="G29" s="46">
        <v>7</v>
      </c>
      <c r="H29" s="44">
        <v>8</v>
      </c>
      <c r="I29" s="44">
        <v>3</v>
      </c>
      <c r="J29" s="44">
        <f>IF(C29="DIT","",VLOOKUP(A29,MR!A$2:B$90,2))</f>
        <v>16</v>
      </c>
      <c r="K29" s="46" t="str">
        <f>IF(C29="DIT",VLOOKUP(A29,DIT!A$1:B$80,2),"")</f>
        <v/>
      </c>
      <c r="L29" s="44">
        <v>0</v>
      </c>
      <c r="M29" s="46">
        <v>0</v>
      </c>
      <c r="N29" s="44">
        <v>0</v>
      </c>
      <c r="O29" s="44">
        <v>4</v>
      </c>
    </row>
    <row r="30" spans="1:15" ht="15">
      <c r="A30" s="43">
        <v>2475</v>
      </c>
      <c r="B30" s="36" t="s">
        <v>59</v>
      </c>
      <c r="C30" s="36" t="s">
        <v>8</v>
      </c>
      <c r="D30" s="36" t="s">
        <v>34</v>
      </c>
      <c r="E30" s="44">
        <v>15</v>
      </c>
      <c r="F30" s="44">
        <v>9</v>
      </c>
      <c r="G30" s="46">
        <v>10</v>
      </c>
      <c r="H30" s="44">
        <v>12</v>
      </c>
      <c r="I30" s="44">
        <v>8</v>
      </c>
      <c r="J30" s="44">
        <f>IF(C30="DIT","",VLOOKUP(A30,MR!A$2:B$90,2))</f>
        <v>14</v>
      </c>
      <c r="K30" s="46" t="str">
        <f>IF(C30="DIT",VLOOKUP(A30,DIT!A$1:B$80,2),"")</f>
        <v/>
      </c>
      <c r="L30" s="44">
        <v>0</v>
      </c>
      <c r="M30" s="46">
        <v>0</v>
      </c>
      <c r="N30" s="44">
        <v>7</v>
      </c>
      <c r="O30" s="44">
        <v>0</v>
      </c>
    </row>
    <row r="31" spans="1:15" ht="15">
      <c r="A31" s="43">
        <v>2476</v>
      </c>
      <c r="B31" s="36" t="s">
        <v>60</v>
      </c>
      <c r="C31" s="36" t="s">
        <v>9</v>
      </c>
      <c r="D31" s="36" t="s">
        <v>38</v>
      </c>
      <c r="E31" s="44">
        <v>12</v>
      </c>
      <c r="F31" s="44">
        <v>14</v>
      </c>
      <c r="G31" s="46">
        <v>12</v>
      </c>
      <c r="H31" s="44">
        <v>5</v>
      </c>
      <c r="I31" s="44">
        <v>5</v>
      </c>
      <c r="J31" s="44" t="str">
        <f>IF(C31="DIT","",VLOOKUP(A31,MR!A$2:B$90,2))</f>
        <v/>
      </c>
      <c r="K31" s="46">
        <f>IF(C31="DIT",VLOOKUP(A31,DIT!A$1:B$80,2),"")</f>
        <v>8</v>
      </c>
      <c r="L31" s="44">
        <v>0</v>
      </c>
      <c r="M31" s="46">
        <v>0</v>
      </c>
      <c r="N31" s="44">
        <v>0</v>
      </c>
      <c r="O31" s="44">
        <v>6</v>
      </c>
    </row>
    <row r="32" spans="1:15" ht="15">
      <c r="A32" s="43">
        <v>2477</v>
      </c>
      <c r="B32" s="36" t="s">
        <v>61</v>
      </c>
      <c r="C32" s="36" t="s">
        <v>8</v>
      </c>
      <c r="D32" s="36" t="s">
        <v>34</v>
      </c>
      <c r="E32" s="44">
        <v>16</v>
      </c>
      <c r="F32" s="44">
        <v>5</v>
      </c>
      <c r="G32" s="46">
        <v>7</v>
      </c>
      <c r="H32" s="44">
        <v>8</v>
      </c>
      <c r="I32" s="44">
        <v>11</v>
      </c>
      <c r="J32" s="44">
        <f>IF(C32="DIT","",VLOOKUP(A32,MR!A$2:B$90,2))</f>
        <v>11</v>
      </c>
      <c r="K32" s="46" t="str">
        <f>IF(C32="DIT",VLOOKUP(A32,DIT!A$1:B$80,2),"")</f>
        <v/>
      </c>
      <c r="L32" s="44">
        <v>0</v>
      </c>
      <c r="M32" s="46">
        <v>0</v>
      </c>
      <c r="N32" s="44">
        <v>4</v>
      </c>
      <c r="O32" s="44">
        <v>0</v>
      </c>
    </row>
    <row r="33" spans="1:15" ht="15">
      <c r="A33" s="43">
        <v>2478</v>
      </c>
      <c r="B33" s="36" t="s">
        <v>62</v>
      </c>
      <c r="C33" s="36" t="s">
        <v>8</v>
      </c>
      <c r="D33" s="36" t="s">
        <v>10</v>
      </c>
      <c r="E33" s="44">
        <v>6</v>
      </c>
      <c r="F33" s="44">
        <v>6</v>
      </c>
      <c r="G33" s="46">
        <v>11</v>
      </c>
      <c r="H33" s="44">
        <v>6</v>
      </c>
      <c r="I33" s="44">
        <v>4</v>
      </c>
      <c r="J33" s="44">
        <f>IF(C33="DIT","",VLOOKUP(A33,MR!A$2:B$90,2))</f>
        <v>10</v>
      </c>
      <c r="K33" s="46" t="str">
        <f>IF(C33="DIT",VLOOKUP(A33,DIT!A$1:B$80,2),"")</f>
        <v/>
      </c>
      <c r="L33" s="44">
        <v>7</v>
      </c>
      <c r="M33" s="46">
        <v>1</v>
      </c>
      <c r="N33" s="44">
        <v>0</v>
      </c>
      <c r="O33" s="44">
        <v>0</v>
      </c>
    </row>
    <row r="34" spans="1:15" ht="15">
      <c r="A34" s="43">
        <v>2479</v>
      </c>
      <c r="B34" s="36" t="s">
        <v>63</v>
      </c>
      <c r="C34" s="36" t="s">
        <v>8</v>
      </c>
      <c r="D34" s="36" t="s">
        <v>34</v>
      </c>
      <c r="E34" s="44">
        <v>15</v>
      </c>
      <c r="F34" s="44">
        <v>8</v>
      </c>
      <c r="G34" s="46">
        <v>8</v>
      </c>
      <c r="H34" s="44">
        <v>10</v>
      </c>
      <c r="I34" s="44">
        <v>10</v>
      </c>
      <c r="J34" s="44">
        <f>IF(C34="DIT","",VLOOKUP(A34,MR!A$2:B$90,2))</f>
        <v>8</v>
      </c>
      <c r="K34" s="46" t="str">
        <f>IF(C34="DIT",VLOOKUP(A34,DIT!A$1:B$80,2),"")</f>
        <v/>
      </c>
      <c r="L34" s="44">
        <v>0</v>
      </c>
      <c r="M34" s="46">
        <v>0</v>
      </c>
      <c r="N34" s="44">
        <v>6</v>
      </c>
      <c r="O34" s="44">
        <v>0</v>
      </c>
    </row>
    <row r="35" spans="1:15" ht="15">
      <c r="A35" s="43">
        <v>2480</v>
      </c>
      <c r="B35" s="36" t="s">
        <v>64</v>
      </c>
      <c r="C35" s="36" t="s">
        <v>8</v>
      </c>
      <c r="D35" s="36" t="s">
        <v>34</v>
      </c>
      <c r="E35" s="44">
        <v>2</v>
      </c>
      <c r="F35" s="44">
        <v>4</v>
      </c>
      <c r="G35" s="46">
        <v>7</v>
      </c>
      <c r="H35" s="44">
        <v>5</v>
      </c>
      <c r="I35" s="44">
        <v>3</v>
      </c>
      <c r="J35" s="44">
        <f>IF(C35="DIT","",VLOOKUP(A35,MR!A$2:B$90,2))</f>
        <v>13</v>
      </c>
      <c r="K35" s="46" t="str">
        <f>IF(C35="DIT",VLOOKUP(A35,DIT!A$1:B$80,2),"")</f>
        <v/>
      </c>
      <c r="L35" s="44">
        <v>0</v>
      </c>
      <c r="M35" s="46">
        <v>0</v>
      </c>
      <c r="N35" s="44">
        <v>3</v>
      </c>
      <c r="O35" s="44">
        <v>0</v>
      </c>
    </row>
    <row r="36" spans="1:15" ht="15">
      <c r="A36" s="43">
        <v>2481</v>
      </c>
      <c r="B36" s="36" t="s">
        <v>65</v>
      </c>
      <c r="C36" s="36" t="s">
        <v>8</v>
      </c>
      <c r="D36" s="36" t="s">
        <v>10</v>
      </c>
      <c r="E36" s="44">
        <v>12</v>
      </c>
      <c r="F36" s="44">
        <v>5</v>
      </c>
      <c r="G36" s="46">
        <v>5</v>
      </c>
      <c r="H36" s="44">
        <v>4</v>
      </c>
      <c r="I36" s="44">
        <v>4</v>
      </c>
      <c r="J36" s="44">
        <f>IF(C36="DIT","",VLOOKUP(A36,MR!A$2:B$90,2))</f>
        <v>9</v>
      </c>
      <c r="K36" s="46" t="str">
        <f>IF(C36="DIT",VLOOKUP(A36,DIT!A$1:B$80,2),"")</f>
        <v/>
      </c>
      <c r="L36" s="44">
        <v>5</v>
      </c>
      <c r="M36" s="46">
        <v>1</v>
      </c>
      <c r="N36" s="44">
        <v>0</v>
      </c>
      <c r="O36" s="44">
        <v>0</v>
      </c>
    </row>
    <row r="37" spans="1:15" ht="15">
      <c r="A37" s="43">
        <v>2482</v>
      </c>
      <c r="B37" s="36" t="s">
        <v>66</v>
      </c>
      <c r="C37" s="36" t="s">
        <v>8</v>
      </c>
      <c r="D37" s="36" t="s">
        <v>10</v>
      </c>
      <c r="E37" s="44">
        <v>7</v>
      </c>
      <c r="F37" s="44">
        <v>3</v>
      </c>
      <c r="G37" s="46">
        <v>5</v>
      </c>
      <c r="H37" s="44">
        <v>4</v>
      </c>
      <c r="I37" s="44">
        <v>3</v>
      </c>
      <c r="J37" s="44">
        <f>IF(C37="DIT","",VLOOKUP(A37,MR!A$2:B$90,2))</f>
        <v>13</v>
      </c>
      <c r="K37" s="46" t="str">
        <f>IF(C37="DIT",VLOOKUP(A37,DIT!A$1:B$80,2),"")</f>
        <v/>
      </c>
      <c r="L37" s="44">
        <v>6</v>
      </c>
      <c r="M37" s="46">
        <v>0</v>
      </c>
      <c r="N37" s="44">
        <v>0</v>
      </c>
      <c r="O37" s="44">
        <v>0</v>
      </c>
    </row>
    <row r="38" spans="1:15" ht="15">
      <c r="A38" s="43">
        <v>2483</v>
      </c>
      <c r="B38" s="36" t="s">
        <v>67</v>
      </c>
      <c r="C38" s="36" t="s">
        <v>9</v>
      </c>
      <c r="D38" s="36" t="s">
        <v>10</v>
      </c>
      <c r="E38" s="44">
        <v>6</v>
      </c>
      <c r="F38" s="44">
        <v>3</v>
      </c>
      <c r="G38" s="46">
        <v>7</v>
      </c>
      <c r="H38" s="44">
        <v>3</v>
      </c>
      <c r="I38" s="44">
        <v>3</v>
      </c>
      <c r="J38" s="44" t="str">
        <f>IF(C38="DIT","",VLOOKUP(A38,MR!A$2:B$90,2))</f>
        <v/>
      </c>
      <c r="K38" s="46">
        <f>IF(C38="DIT",VLOOKUP(A38,DIT!A$1:B$80,2),"")</f>
        <v>4</v>
      </c>
      <c r="L38" s="44">
        <v>6</v>
      </c>
      <c r="M38" s="46">
        <v>1</v>
      </c>
      <c r="N38" s="44">
        <v>6</v>
      </c>
      <c r="O38" s="44">
        <v>0</v>
      </c>
    </row>
    <row r="39" spans="1:15" ht="15">
      <c r="A39" s="43">
        <v>2484</v>
      </c>
      <c r="B39" s="36" t="s">
        <v>68</v>
      </c>
      <c r="C39" s="36" t="s">
        <v>8</v>
      </c>
      <c r="D39" s="36" t="s">
        <v>38</v>
      </c>
      <c r="E39" s="44">
        <v>18</v>
      </c>
      <c r="F39" s="44">
        <v>13</v>
      </c>
      <c r="G39" s="46">
        <v>12</v>
      </c>
      <c r="H39" s="44">
        <v>8</v>
      </c>
      <c r="I39" s="44">
        <v>11</v>
      </c>
      <c r="J39" s="44">
        <f>IF(C39="DIT","",VLOOKUP(A39,MR!A$2:B$90,2))</f>
        <v>13</v>
      </c>
      <c r="K39" s="46" t="str">
        <f>IF(C39="DIT",VLOOKUP(A39,DIT!A$1:B$80,2),"")</f>
        <v/>
      </c>
      <c r="L39" s="44">
        <v>0</v>
      </c>
      <c r="M39" s="46">
        <v>0</v>
      </c>
      <c r="N39" s="44">
        <v>0</v>
      </c>
      <c r="O39" s="44">
        <v>7</v>
      </c>
    </row>
    <row r="40" spans="1:15" ht="15">
      <c r="A40" s="43">
        <v>2485</v>
      </c>
      <c r="B40" s="36" t="s">
        <v>69</v>
      </c>
      <c r="C40" s="36" t="s">
        <v>8</v>
      </c>
      <c r="D40" s="36" t="s">
        <v>38</v>
      </c>
      <c r="E40" s="44">
        <v>10</v>
      </c>
      <c r="F40" s="44">
        <v>4</v>
      </c>
      <c r="G40" s="46">
        <v>5</v>
      </c>
      <c r="H40" s="44">
        <v>3</v>
      </c>
      <c r="I40" s="44">
        <v>3</v>
      </c>
      <c r="J40" s="44">
        <f>IF(C40="DIT","",VLOOKUP(A40,MR!A$2:B$90,2))</f>
        <v>13</v>
      </c>
      <c r="K40" s="46" t="str">
        <f>IF(C40="DIT",VLOOKUP(A40,DIT!A$1:B$80,2),"")</f>
        <v/>
      </c>
      <c r="L40" s="44">
        <v>0</v>
      </c>
      <c r="M40" s="46">
        <v>0</v>
      </c>
      <c r="N40" s="44">
        <v>0</v>
      </c>
      <c r="O40" s="44">
        <v>6</v>
      </c>
    </row>
    <row r="41" spans="1:15" ht="15">
      <c r="A41" s="43">
        <v>2486</v>
      </c>
      <c r="B41" s="36" t="s">
        <v>70</v>
      </c>
      <c r="C41" s="36" t="s">
        <v>8</v>
      </c>
      <c r="D41" s="36" t="s">
        <v>38</v>
      </c>
      <c r="E41" s="44">
        <v>10</v>
      </c>
      <c r="F41" s="44">
        <v>11</v>
      </c>
      <c r="G41" s="46">
        <v>11</v>
      </c>
      <c r="H41" s="44">
        <v>0</v>
      </c>
      <c r="I41" s="44">
        <v>7</v>
      </c>
      <c r="J41" s="44">
        <f>IF(C41="DIT","",VLOOKUP(A41,MR!A$2:B$90,2))</f>
        <v>9</v>
      </c>
      <c r="K41" s="46" t="str">
        <f>IF(C41="DIT",VLOOKUP(A41,DIT!A$1:B$80,2),"")</f>
        <v/>
      </c>
      <c r="L41" s="44">
        <v>0</v>
      </c>
      <c r="M41" s="46">
        <v>0</v>
      </c>
      <c r="N41" s="44">
        <v>7</v>
      </c>
      <c r="O41" s="44">
        <v>5</v>
      </c>
    </row>
    <row r="42" spans="1:15" ht="15">
      <c r="A42" s="43">
        <v>2487</v>
      </c>
      <c r="B42" s="36" t="s">
        <v>71</v>
      </c>
      <c r="C42" s="36" t="s">
        <v>8</v>
      </c>
      <c r="D42" s="36" t="s">
        <v>10</v>
      </c>
      <c r="E42" s="44">
        <v>6</v>
      </c>
      <c r="F42" s="44">
        <v>6</v>
      </c>
      <c r="G42" s="46">
        <v>8</v>
      </c>
      <c r="H42" s="44">
        <v>5</v>
      </c>
      <c r="I42" s="44">
        <v>6</v>
      </c>
      <c r="J42" s="44">
        <f>IF(C42="DIT","",VLOOKUP(A42,MR!A$2:B$90,2))</f>
        <v>9</v>
      </c>
      <c r="K42" s="46" t="str">
        <f>IF(C42="DIT",VLOOKUP(A42,DIT!A$1:B$80,2),"")</f>
        <v/>
      </c>
      <c r="L42" s="44">
        <v>6</v>
      </c>
      <c r="M42" s="46">
        <v>0</v>
      </c>
      <c r="N42" s="44">
        <v>0</v>
      </c>
      <c r="O42" s="44">
        <v>0</v>
      </c>
    </row>
    <row r="43" spans="1:15" ht="15">
      <c r="A43" s="43">
        <v>2488</v>
      </c>
      <c r="B43" s="36" t="s">
        <v>72</v>
      </c>
      <c r="C43" s="36" t="s">
        <v>8</v>
      </c>
      <c r="D43" s="36" t="s">
        <v>38</v>
      </c>
      <c r="E43" s="44">
        <v>12</v>
      </c>
      <c r="F43" s="44">
        <v>5</v>
      </c>
      <c r="G43" s="46">
        <v>9</v>
      </c>
      <c r="H43" s="44">
        <v>4</v>
      </c>
      <c r="I43" s="44">
        <v>2</v>
      </c>
      <c r="J43" s="44">
        <f>IF(C43="DIT","",VLOOKUP(A43,MR!A$2:B$90,2))</f>
        <v>8</v>
      </c>
      <c r="K43" s="46" t="str">
        <f>IF(C43="DIT",VLOOKUP(A43,DIT!A$1:B$80,2),"")</f>
        <v/>
      </c>
      <c r="L43" s="44">
        <v>0</v>
      </c>
      <c r="M43" s="46">
        <v>0</v>
      </c>
      <c r="N43" s="44">
        <v>0</v>
      </c>
      <c r="O43" s="44">
        <v>7</v>
      </c>
    </row>
    <row r="44" spans="1:15" ht="15">
      <c r="A44" s="43">
        <v>2489</v>
      </c>
      <c r="B44" s="36" t="s">
        <v>73</v>
      </c>
      <c r="C44" s="36" t="s">
        <v>9</v>
      </c>
      <c r="D44" s="36" t="s">
        <v>34</v>
      </c>
      <c r="E44" s="44">
        <v>8</v>
      </c>
      <c r="F44" s="44">
        <v>6</v>
      </c>
      <c r="G44" s="46">
        <v>8</v>
      </c>
      <c r="H44" s="44">
        <v>5</v>
      </c>
      <c r="I44" s="44">
        <v>1</v>
      </c>
      <c r="J44" s="44" t="str">
        <f>IF(C44="DIT","",VLOOKUP(A44,MR!A$2:B$90,2))</f>
        <v/>
      </c>
      <c r="K44" s="46">
        <f>IF(C44="DIT",VLOOKUP(A44,DIT!A$1:B$80,2),"")</f>
        <v>4</v>
      </c>
      <c r="L44" s="44">
        <v>0</v>
      </c>
      <c r="M44" s="46">
        <v>0</v>
      </c>
      <c r="N44" s="44">
        <v>3</v>
      </c>
      <c r="O44" s="44">
        <v>0</v>
      </c>
    </row>
    <row r="45" spans="1:15" ht="15">
      <c r="A45" s="43">
        <v>2490</v>
      </c>
      <c r="B45" s="36" t="s">
        <v>74</v>
      </c>
      <c r="C45" s="36" t="s">
        <v>9</v>
      </c>
      <c r="D45" s="36" t="s">
        <v>38</v>
      </c>
      <c r="E45" s="44">
        <v>7</v>
      </c>
      <c r="F45" s="44">
        <v>7</v>
      </c>
      <c r="G45" s="46">
        <v>8</v>
      </c>
      <c r="H45" s="44">
        <v>3</v>
      </c>
      <c r="I45" s="44">
        <v>4</v>
      </c>
      <c r="J45" s="44" t="str">
        <f>IF(C45="DIT","",VLOOKUP(A45,MR!A$2:B$90,2))</f>
        <v/>
      </c>
      <c r="K45" s="46">
        <f>IF(C45="DIT",VLOOKUP(A45,DIT!A$1:B$80,2),"")</f>
        <v>6</v>
      </c>
      <c r="L45" s="44">
        <v>0</v>
      </c>
      <c r="M45" s="46">
        <v>0</v>
      </c>
      <c r="N45" s="44">
        <v>0</v>
      </c>
      <c r="O45" s="44">
        <v>6</v>
      </c>
    </row>
    <row r="46" spans="1:15" ht="15">
      <c r="A46" s="43">
        <v>2491</v>
      </c>
      <c r="B46" s="36" t="s">
        <v>75</v>
      </c>
      <c r="C46" s="36" t="s">
        <v>8</v>
      </c>
      <c r="D46" s="36" t="s">
        <v>10</v>
      </c>
      <c r="E46" s="44">
        <v>10</v>
      </c>
      <c r="F46" s="44">
        <v>10</v>
      </c>
      <c r="G46" s="46">
        <v>9</v>
      </c>
      <c r="H46" s="44">
        <v>7</v>
      </c>
      <c r="I46" s="44">
        <v>7</v>
      </c>
      <c r="J46" s="44">
        <f>IF(C46="DIT","",VLOOKUP(A46,MR!A$2:B$90,2))</f>
        <v>13</v>
      </c>
      <c r="K46" s="46" t="str">
        <f>IF(C46="DIT",VLOOKUP(A46,DIT!A$1:B$80,2),"")</f>
        <v/>
      </c>
      <c r="L46" s="44">
        <v>9</v>
      </c>
      <c r="M46" s="46">
        <v>1</v>
      </c>
      <c r="N46" s="44">
        <v>0</v>
      </c>
      <c r="O46" s="44">
        <v>0</v>
      </c>
    </row>
    <row r="47" spans="1:15" ht="15">
      <c r="A47" s="43">
        <v>2492</v>
      </c>
      <c r="B47" s="36" t="s">
        <v>76</v>
      </c>
      <c r="C47" s="36" t="s">
        <v>8</v>
      </c>
      <c r="D47" s="36" t="s">
        <v>10</v>
      </c>
      <c r="E47" s="44">
        <v>14</v>
      </c>
      <c r="F47" s="44">
        <v>6</v>
      </c>
      <c r="G47" s="46">
        <v>9</v>
      </c>
      <c r="H47" s="44">
        <v>4</v>
      </c>
      <c r="I47" s="44">
        <v>4</v>
      </c>
      <c r="J47" s="44">
        <f>IF(C47="DIT","",VLOOKUP(A47,MR!A$2:B$90,2))</f>
        <v>9</v>
      </c>
      <c r="K47" s="46" t="str">
        <f>IF(C47="DIT",VLOOKUP(A47,DIT!A$1:B$80,2),"")</f>
        <v/>
      </c>
      <c r="L47" s="44">
        <v>10</v>
      </c>
      <c r="M47" s="46">
        <v>4</v>
      </c>
      <c r="N47" s="44">
        <v>0</v>
      </c>
      <c r="O47" s="44">
        <v>0</v>
      </c>
    </row>
    <row r="48" spans="1:15" ht="15">
      <c r="A48" s="43">
        <v>2493</v>
      </c>
      <c r="B48" s="36" t="s">
        <v>77</v>
      </c>
      <c r="C48" s="36" t="s">
        <v>8</v>
      </c>
      <c r="D48" s="36" t="s">
        <v>34</v>
      </c>
      <c r="E48" s="44">
        <v>6</v>
      </c>
      <c r="F48" s="44">
        <v>5</v>
      </c>
      <c r="G48" s="46">
        <v>9</v>
      </c>
      <c r="H48" s="44">
        <v>10</v>
      </c>
      <c r="I48" s="44">
        <v>2</v>
      </c>
      <c r="J48" s="44">
        <f>IF(C48="DIT","",VLOOKUP(A48,MR!A$2:B$90,2))</f>
        <v>13</v>
      </c>
      <c r="K48" s="46" t="str">
        <f>IF(C48="DIT",VLOOKUP(A48,DIT!A$1:B$80,2),"")</f>
        <v/>
      </c>
      <c r="L48" s="44">
        <v>0</v>
      </c>
      <c r="M48" s="46">
        <v>0</v>
      </c>
      <c r="N48" s="44">
        <v>7</v>
      </c>
      <c r="O48" s="44">
        <v>0</v>
      </c>
    </row>
    <row r="49" spans="1:15" ht="15">
      <c r="A49" s="43">
        <v>2494</v>
      </c>
      <c r="B49" s="36" t="s">
        <v>78</v>
      </c>
      <c r="C49" s="36" t="s">
        <v>8</v>
      </c>
      <c r="D49" s="36" t="s">
        <v>34</v>
      </c>
      <c r="E49" s="44">
        <v>9</v>
      </c>
      <c r="F49" s="44">
        <v>3</v>
      </c>
      <c r="G49" s="46">
        <v>7</v>
      </c>
      <c r="H49" s="44">
        <v>6</v>
      </c>
      <c r="I49" s="44">
        <v>7</v>
      </c>
      <c r="J49" s="44">
        <f>IF(C49="DIT","",VLOOKUP(A49,MR!A$2:B$90,2))</f>
        <v>12</v>
      </c>
      <c r="K49" s="46" t="str">
        <f>IF(C49="DIT",VLOOKUP(A49,DIT!A$1:B$80,2),"")</f>
        <v/>
      </c>
      <c r="L49" s="44">
        <v>0</v>
      </c>
      <c r="M49" s="46">
        <v>0</v>
      </c>
      <c r="N49" s="44">
        <v>6</v>
      </c>
      <c r="O49" s="44">
        <v>0</v>
      </c>
    </row>
    <row r="50" spans="1:15" ht="15">
      <c r="A50" s="43">
        <v>2495</v>
      </c>
      <c r="B50" s="36" t="s">
        <v>79</v>
      </c>
      <c r="C50" s="36" t="s">
        <v>8</v>
      </c>
      <c r="D50" s="36" t="s">
        <v>34</v>
      </c>
      <c r="E50" s="44">
        <v>17</v>
      </c>
      <c r="F50" s="44">
        <v>11</v>
      </c>
      <c r="G50" s="46">
        <v>10</v>
      </c>
      <c r="H50" s="44">
        <v>10</v>
      </c>
      <c r="I50" s="44">
        <v>10</v>
      </c>
      <c r="J50" s="44">
        <f>IF(C50="DIT","",VLOOKUP(A50,MR!A$2:B$90,2))</f>
        <v>8</v>
      </c>
      <c r="K50" s="46" t="str">
        <f>IF(C50="DIT",VLOOKUP(A50,DIT!A$1:B$80,2),"")</f>
        <v/>
      </c>
      <c r="L50" s="44">
        <v>0</v>
      </c>
      <c r="M50" s="46">
        <v>0</v>
      </c>
      <c r="N50" s="44">
        <v>7</v>
      </c>
      <c r="O50" s="44">
        <v>0</v>
      </c>
    </row>
    <row r="51" spans="1:15" ht="15">
      <c r="A51" s="43">
        <v>2496</v>
      </c>
      <c r="B51" s="36" t="s">
        <v>80</v>
      </c>
      <c r="C51" s="36" t="s">
        <v>8</v>
      </c>
      <c r="D51" s="36" t="s">
        <v>34</v>
      </c>
      <c r="E51" s="44">
        <v>5</v>
      </c>
      <c r="F51" s="44">
        <v>5</v>
      </c>
      <c r="G51" s="46">
        <v>10</v>
      </c>
      <c r="H51" s="44">
        <v>5</v>
      </c>
      <c r="I51" s="44">
        <v>6</v>
      </c>
      <c r="J51" s="44">
        <f>IF(C51="DIT","",VLOOKUP(A51,MR!A$2:B$90,2))</f>
        <v>5</v>
      </c>
      <c r="K51" s="46" t="str">
        <f>IF(C51="DIT",VLOOKUP(A51,DIT!A$1:B$80,2),"")</f>
        <v/>
      </c>
      <c r="L51" s="44">
        <v>0</v>
      </c>
      <c r="M51" s="46">
        <v>0</v>
      </c>
      <c r="N51" s="44">
        <v>11</v>
      </c>
      <c r="O51" s="44">
        <v>0</v>
      </c>
    </row>
    <row r="52" spans="1:15" ht="15">
      <c r="A52" s="43">
        <v>2497</v>
      </c>
      <c r="B52" s="36" t="s">
        <v>81</v>
      </c>
      <c r="C52" s="36" t="s">
        <v>8</v>
      </c>
      <c r="D52" s="36" t="s">
        <v>34</v>
      </c>
      <c r="E52" s="44">
        <v>19</v>
      </c>
      <c r="F52" s="44">
        <v>19</v>
      </c>
      <c r="G52" s="46">
        <v>14</v>
      </c>
      <c r="H52" s="44">
        <v>8</v>
      </c>
      <c r="I52" s="44">
        <v>9</v>
      </c>
      <c r="J52" s="44">
        <f>IF(C52="DIT","",VLOOKUP(A52,MR!A$2:B$90,2))</f>
        <v>11</v>
      </c>
      <c r="K52" s="46" t="str">
        <f>IF(C52="DIT",VLOOKUP(A52,DIT!A$1:B$80,2),"")</f>
        <v/>
      </c>
      <c r="L52" s="44">
        <v>0</v>
      </c>
      <c r="M52" s="46">
        <v>0</v>
      </c>
      <c r="N52" s="44">
        <v>14</v>
      </c>
      <c r="O52" s="44">
        <v>0</v>
      </c>
    </row>
    <row r="53" spans="1:15" ht="15">
      <c r="A53" s="43">
        <v>2498</v>
      </c>
      <c r="B53" s="36" t="s">
        <v>82</v>
      </c>
      <c r="C53" s="36" t="s">
        <v>8</v>
      </c>
      <c r="D53" s="36" t="s">
        <v>38</v>
      </c>
      <c r="E53" s="44">
        <v>20</v>
      </c>
      <c r="F53" s="44">
        <v>18</v>
      </c>
      <c r="G53" s="46">
        <v>10</v>
      </c>
      <c r="H53" s="44">
        <v>10</v>
      </c>
      <c r="I53" s="44">
        <v>12</v>
      </c>
      <c r="J53" s="44">
        <f>IF(C53="DIT","",VLOOKUP(A53,MR!A$2:B$90,2))</f>
        <v>12</v>
      </c>
      <c r="K53" s="46" t="str">
        <f>IF(C53="DIT",VLOOKUP(A53,DIT!A$1:B$80,2),"")</f>
        <v/>
      </c>
      <c r="L53" s="44">
        <v>0</v>
      </c>
      <c r="M53" s="46">
        <v>0</v>
      </c>
      <c r="N53" s="44">
        <v>0</v>
      </c>
      <c r="O53" s="44">
        <v>5</v>
      </c>
    </row>
    <row r="54" spans="1:15" ht="15">
      <c r="A54" s="43">
        <v>2499</v>
      </c>
      <c r="B54" s="36" t="s">
        <v>83</v>
      </c>
      <c r="C54" s="36" t="s">
        <v>8</v>
      </c>
      <c r="D54" s="36" t="s">
        <v>10</v>
      </c>
      <c r="E54" s="44">
        <v>10</v>
      </c>
      <c r="F54" s="44">
        <v>14</v>
      </c>
      <c r="G54" s="46">
        <v>13</v>
      </c>
      <c r="H54" s="44">
        <v>7</v>
      </c>
      <c r="I54" s="44">
        <v>5</v>
      </c>
      <c r="J54" s="44">
        <f>IF(C54="DIT","",VLOOKUP(A54,MR!A$2:B$90,2))</f>
        <v>11</v>
      </c>
      <c r="K54" s="46" t="str">
        <f>IF(C54="DIT",VLOOKUP(A54,DIT!A$1:B$80,2),"")</f>
        <v/>
      </c>
      <c r="L54" s="44">
        <v>7</v>
      </c>
      <c r="M54" s="46">
        <v>1</v>
      </c>
      <c r="N54" s="44">
        <v>0</v>
      </c>
      <c r="O54" s="44">
        <v>0</v>
      </c>
    </row>
    <row r="55" spans="1:15" ht="15">
      <c r="A55" s="43">
        <v>2500</v>
      </c>
      <c r="B55" s="36" t="s">
        <v>84</v>
      </c>
      <c r="C55" s="36" t="s">
        <v>8</v>
      </c>
      <c r="D55" s="36" t="s">
        <v>38</v>
      </c>
      <c r="E55" s="44">
        <v>10</v>
      </c>
      <c r="F55" s="44">
        <v>7</v>
      </c>
      <c r="G55" s="46">
        <v>8</v>
      </c>
      <c r="H55" s="44">
        <v>10</v>
      </c>
      <c r="I55" s="44">
        <v>4</v>
      </c>
      <c r="J55" s="44">
        <f>IF(C55="DIT","",VLOOKUP(A55,MR!A$2:B$90,2))</f>
        <v>15</v>
      </c>
      <c r="K55" s="46" t="str">
        <f>IF(C55="DIT",VLOOKUP(A55,DIT!A$1:B$80,2),"")</f>
        <v/>
      </c>
      <c r="L55" s="44">
        <v>0</v>
      </c>
      <c r="M55" s="46">
        <v>0</v>
      </c>
      <c r="N55" s="44">
        <v>0</v>
      </c>
      <c r="O55" s="44">
        <v>6</v>
      </c>
    </row>
    <row r="56" spans="1:15" ht="15">
      <c r="A56" s="43">
        <v>2501</v>
      </c>
      <c r="B56" s="36" t="s">
        <v>85</v>
      </c>
      <c r="C56" s="36" t="s">
        <v>8</v>
      </c>
      <c r="D56" s="36" t="s">
        <v>10</v>
      </c>
      <c r="E56" s="44">
        <v>6</v>
      </c>
      <c r="F56" s="44">
        <v>4</v>
      </c>
      <c r="G56" s="46">
        <v>8</v>
      </c>
      <c r="H56" s="44">
        <v>12</v>
      </c>
      <c r="I56" s="44">
        <v>4</v>
      </c>
      <c r="J56" s="44">
        <f>IF(C56="DIT","",VLOOKUP(A56,MR!A$2:B$90,2))</f>
        <v>8</v>
      </c>
      <c r="K56" s="46" t="str">
        <f>IF(C56="DIT",VLOOKUP(A56,DIT!A$1:B$80,2),"")</f>
        <v/>
      </c>
      <c r="L56" s="44">
        <v>5</v>
      </c>
      <c r="M56" s="46">
        <v>3</v>
      </c>
      <c r="N56" s="44">
        <v>0</v>
      </c>
      <c r="O56" s="44">
        <v>0</v>
      </c>
    </row>
    <row r="57" spans="1:15" ht="15">
      <c r="A57" s="43">
        <v>2502</v>
      </c>
      <c r="B57" s="36" t="s">
        <v>86</v>
      </c>
      <c r="C57" s="36" t="s">
        <v>9</v>
      </c>
      <c r="D57" s="36" t="s">
        <v>34</v>
      </c>
      <c r="E57" s="44">
        <v>4</v>
      </c>
      <c r="F57" s="44">
        <v>3</v>
      </c>
      <c r="G57" s="46">
        <v>6</v>
      </c>
      <c r="H57" s="44">
        <v>7</v>
      </c>
      <c r="I57" s="44">
        <v>2</v>
      </c>
      <c r="J57" s="44" t="str">
        <f>IF(C57="DIT","",VLOOKUP(A57,MR!A$2:B$90,2))</f>
        <v/>
      </c>
      <c r="K57" s="46">
        <f>IF(C57="DIT",VLOOKUP(A57,DIT!A$1:B$80,2),"")</f>
        <v>5</v>
      </c>
      <c r="L57" s="44">
        <v>0</v>
      </c>
      <c r="M57" s="46">
        <v>0</v>
      </c>
      <c r="N57" s="44">
        <v>2</v>
      </c>
      <c r="O57" s="44">
        <v>0</v>
      </c>
    </row>
    <row r="58" spans="1:15" ht="15">
      <c r="A58" s="43">
        <v>2503</v>
      </c>
      <c r="B58" s="36" t="s">
        <v>87</v>
      </c>
      <c r="C58" s="36" t="s">
        <v>9</v>
      </c>
      <c r="D58" s="36" t="s">
        <v>34</v>
      </c>
      <c r="E58" s="44">
        <v>8</v>
      </c>
      <c r="F58" s="44">
        <v>4</v>
      </c>
      <c r="G58" s="46">
        <v>8</v>
      </c>
      <c r="H58" s="44">
        <v>5</v>
      </c>
      <c r="I58" s="44">
        <v>7</v>
      </c>
      <c r="J58" s="44" t="str">
        <f>IF(C58="DIT","",VLOOKUP(A58,MR!A$2:B$90,2))</f>
        <v/>
      </c>
      <c r="K58" s="46">
        <f>IF(C58="DIT",VLOOKUP(A58,DIT!A$1:B$80,2),"")</f>
        <v>5</v>
      </c>
      <c r="L58" s="44">
        <v>0</v>
      </c>
      <c r="M58" s="46">
        <v>0</v>
      </c>
      <c r="N58" s="44">
        <v>4</v>
      </c>
      <c r="O58" s="44">
        <v>0</v>
      </c>
    </row>
    <row r="59" spans="1:15" ht="15">
      <c r="A59" s="43">
        <v>2504</v>
      </c>
      <c r="B59" s="36" t="s">
        <v>88</v>
      </c>
      <c r="C59" s="36" t="s">
        <v>8</v>
      </c>
      <c r="D59" s="36" t="s">
        <v>34</v>
      </c>
      <c r="E59" s="44">
        <v>26</v>
      </c>
      <c r="F59" s="44">
        <v>22</v>
      </c>
      <c r="G59" s="46">
        <v>16</v>
      </c>
      <c r="H59" s="44">
        <v>9</v>
      </c>
      <c r="I59" s="44">
        <v>16</v>
      </c>
      <c r="J59" s="44">
        <f>IF(C59="DIT","",VLOOKUP(A59,MR!A$2:B$90,2))</f>
        <v>16</v>
      </c>
      <c r="K59" s="46" t="str">
        <f>IF(C59="DIT",VLOOKUP(A59,DIT!A$1:B$80,2),"")</f>
        <v/>
      </c>
      <c r="L59" s="44">
        <v>0</v>
      </c>
      <c r="M59" s="46">
        <v>0</v>
      </c>
      <c r="N59" s="44">
        <v>13</v>
      </c>
      <c r="O59" s="44">
        <v>0</v>
      </c>
    </row>
    <row r="60" spans="1:15" ht="15">
      <c r="A60" s="43">
        <v>2505</v>
      </c>
      <c r="B60" s="36" t="s">
        <v>89</v>
      </c>
      <c r="C60" s="36" t="s">
        <v>8</v>
      </c>
      <c r="D60" s="36" t="s">
        <v>34</v>
      </c>
      <c r="E60" s="44">
        <v>5</v>
      </c>
      <c r="F60" s="44">
        <v>6</v>
      </c>
      <c r="G60" s="46">
        <v>13</v>
      </c>
      <c r="H60" s="44">
        <v>8</v>
      </c>
      <c r="I60" s="44">
        <v>4</v>
      </c>
      <c r="J60" s="44">
        <f>IF(C60="DIT","",VLOOKUP(A60,MR!A$2:B$90,2))</f>
        <v>10</v>
      </c>
      <c r="K60" s="46" t="str">
        <f>IF(C60="DIT",VLOOKUP(A60,DIT!A$1:B$80,2),"")</f>
        <v/>
      </c>
      <c r="L60" s="44">
        <v>0</v>
      </c>
      <c r="M60" s="46">
        <v>0</v>
      </c>
      <c r="N60" s="44">
        <v>11</v>
      </c>
      <c r="O60" s="44">
        <v>0</v>
      </c>
    </row>
    <row r="61" spans="1:15" ht="15">
      <c r="A61" s="43">
        <v>2506</v>
      </c>
      <c r="B61" s="36" t="s">
        <v>90</v>
      </c>
      <c r="C61" s="36" t="s">
        <v>8</v>
      </c>
      <c r="D61" s="36" t="s">
        <v>38</v>
      </c>
      <c r="E61" s="44">
        <v>17</v>
      </c>
      <c r="F61" s="44">
        <v>13</v>
      </c>
      <c r="G61" s="46">
        <v>14</v>
      </c>
      <c r="H61" s="44">
        <v>5</v>
      </c>
      <c r="I61" s="44">
        <v>12</v>
      </c>
      <c r="J61" s="44">
        <f>IF(C61="DIT","",VLOOKUP(A61,MR!A$2:B$90,2))</f>
        <v>9</v>
      </c>
      <c r="K61" s="46" t="str">
        <f>IF(C61="DIT",VLOOKUP(A61,DIT!A$1:B$80,2),"")</f>
        <v/>
      </c>
      <c r="L61" s="44">
        <v>0</v>
      </c>
      <c r="M61" s="46">
        <v>0</v>
      </c>
      <c r="N61" s="44">
        <v>0</v>
      </c>
      <c r="O61" s="44">
        <v>7</v>
      </c>
    </row>
    <row r="62" spans="1:15" ht="15">
      <c r="A62" s="43">
        <v>2507</v>
      </c>
      <c r="B62" s="36" t="s">
        <v>91</v>
      </c>
      <c r="C62" s="36" t="s">
        <v>8</v>
      </c>
      <c r="D62" s="36" t="s">
        <v>38</v>
      </c>
      <c r="E62" s="44">
        <v>9</v>
      </c>
      <c r="F62" s="44">
        <v>4</v>
      </c>
      <c r="G62" s="46">
        <v>9</v>
      </c>
      <c r="H62" s="44">
        <v>5</v>
      </c>
      <c r="I62" s="44">
        <v>3</v>
      </c>
      <c r="J62" s="44">
        <f>IF(C62="DIT","",VLOOKUP(A62,MR!A$2:B$90,2))</f>
        <v>9</v>
      </c>
      <c r="K62" s="46" t="str">
        <f>IF(C62="DIT",VLOOKUP(A62,DIT!A$1:B$80,2),"")</f>
        <v/>
      </c>
      <c r="L62" s="44">
        <v>0</v>
      </c>
      <c r="M62" s="46">
        <v>0</v>
      </c>
      <c r="N62" s="44">
        <v>0</v>
      </c>
      <c r="O62" s="44">
        <v>4</v>
      </c>
    </row>
    <row r="63" spans="1:15" ht="15">
      <c r="A63" s="43">
        <v>2508</v>
      </c>
      <c r="B63" s="36" t="s">
        <v>92</v>
      </c>
      <c r="C63" s="36" t="s">
        <v>9</v>
      </c>
      <c r="D63" s="36" t="s">
        <v>38</v>
      </c>
      <c r="E63" s="44">
        <v>11</v>
      </c>
      <c r="F63" s="44">
        <v>12</v>
      </c>
      <c r="G63" s="46">
        <v>8</v>
      </c>
      <c r="H63" s="44">
        <v>3</v>
      </c>
      <c r="I63" s="44">
        <v>6</v>
      </c>
      <c r="J63" s="44" t="str">
        <f>IF(C63="DIT","",VLOOKUP(A63,MR!A$2:B$90,2))</f>
        <v/>
      </c>
      <c r="K63" s="46">
        <f>IF(C63="DIT",VLOOKUP(A63,DIT!A$1:B$80,2),"")</f>
        <v>6</v>
      </c>
      <c r="L63" s="44">
        <v>0</v>
      </c>
      <c r="M63" s="46">
        <v>0</v>
      </c>
      <c r="N63" s="44">
        <v>0</v>
      </c>
      <c r="O63" s="44">
        <v>4</v>
      </c>
    </row>
    <row r="64" spans="1:15" ht="15">
      <c r="A64" s="43">
        <v>2509</v>
      </c>
      <c r="B64" s="36" t="s">
        <v>93</v>
      </c>
      <c r="C64" s="36" t="s">
        <v>8</v>
      </c>
      <c r="D64" s="36" t="s">
        <v>10</v>
      </c>
      <c r="E64" s="44">
        <v>12</v>
      </c>
      <c r="F64" s="44">
        <v>14</v>
      </c>
      <c r="G64" s="46">
        <v>12</v>
      </c>
      <c r="H64" s="44">
        <v>7</v>
      </c>
      <c r="I64" s="44">
        <v>10</v>
      </c>
      <c r="J64" s="44">
        <f>IF(C64="DIT","",VLOOKUP(A64,MR!A$2:B$90,2))</f>
        <v>13</v>
      </c>
      <c r="K64" s="46" t="str">
        <f>IF(C64="DIT",VLOOKUP(A64,DIT!A$1:B$80,2),"")</f>
        <v/>
      </c>
      <c r="L64" s="44">
        <v>8</v>
      </c>
      <c r="M64" s="46">
        <v>1</v>
      </c>
      <c r="N64" s="44">
        <v>0</v>
      </c>
      <c r="O64" s="44">
        <v>0</v>
      </c>
    </row>
    <row r="65" spans="1:15" ht="15">
      <c r="A65" s="43">
        <v>2510</v>
      </c>
      <c r="B65" s="36" t="s">
        <v>94</v>
      </c>
      <c r="C65" s="36" t="s">
        <v>8</v>
      </c>
      <c r="D65" s="36" t="s">
        <v>38</v>
      </c>
      <c r="E65" s="44">
        <v>20</v>
      </c>
      <c r="F65" s="44">
        <v>18</v>
      </c>
      <c r="G65" s="46">
        <v>15</v>
      </c>
      <c r="H65" s="44">
        <v>10</v>
      </c>
      <c r="I65" s="44">
        <v>12</v>
      </c>
      <c r="J65" s="44">
        <f>IF(C65="DIT","",VLOOKUP(A65,MR!A$2:B$90,2))</f>
        <v>13</v>
      </c>
      <c r="K65" s="46" t="str">
        <f>IF(C65="DIT",VLOOKUP(A65,DIT!A$1:B$80,2),"")</f>
        <v/>
      </c>
      <c r="L65" s="44">
        <v>0</v>
      </c>
      <c r="M65" s="46">
        <v>0</v>
      </c>
      <c r="N65" s="44">
        <v>0</v>
      </c>
      <c r="O65" s="44">
        <v>8</v>
      </c>
    </row>
    <row r="66" spans="1:15" ht="15">
      <c r="A66" s="43">
        <v>2511</v>
      </c>
      <c r="B66" s="36" t="s">
        <v>95</v>
      </c>
      <c r="C66" s="36" t="s">
        <v>8</v>
      </c>
      <c r="D66" s="36" t="s">
        <v>10</v>
      </c>
      <c r="E66" s="44">
        <v>13</v>
      </c>
      <c r="F66" s="44">
        <v>12</v>
      </c>
      <c r="G66" s="46">
        <v>13</v>
      </c>
      <c r="H66" s="44">
        <v>9</v>
      </c>
      <c r="I66" s="44">
        <v>5</v>
      </c>
      <c r="J66" s="44">
        <f>IF(C66="DIT","",VLOOKUP(A66,MR!A$2:B$90,2))</f>
        <v>16</v>
      </c>
      <c r="K66" s="46" t="str">
        <f>IF(C66="DIT",VLOOKUP(A66,DIT!A$1:B$80,2),"")</f>
        <v/>
      </c>
      <c r="L66" s="44">
        <v>10</v>
      </c>
      <c r="M66" s="46">
        <v>5</v>
      </c>
      <c r="N66" s="44">
        <v>0</v>
      </c>
      <c r="O66" s="44">
        <v>0</v>
      </c>
    </row>
    <row r="67" spans="1:15" ht="15">
      <c r="A67" s="43">
        <v>2512</v>
      </c>
      <c r="B67" s="36" t="s">
        <v>96</v>
      </c>
      <c r="C67" s="36" t="s">
        <v>8</v>
      </c>
      <c r="D67" s="36" t="s">
        <v>38</v>
      </c>
      <c r="E67" s="44">
        <v>11</v>
      </c>
      <c r="F67" s="44">
        <v>3</v>
      </c>
      <c r="G67" s="46">
        <v>2</v>
      </c>
      <c r="H67" s="44">
        <v>5</v>
      </c>
      <c r="I67" s="44">
        <v>3</v>
      </c>
      <c r="J67" s="44">
        <f>IF(C67="DIT","",VLOOKUP(A67,MR!A$2:B$90,2))</f>
        <v>8</v>
      </c>
      <c r="K67" s="46" t="str">
        <f>IF(C67="DIT",VLOOKUP(A67,DIT!A$1:B$80,2),"")</f>
        <v/>
      </c>
      <c r="L67" s="44">
        <v>0</v>
      </c>
      <c r="M67" s="46">
        <v>0</v>
      </c>
      <c r="N67" s="44">
        <v>0</v>
      </c>
      <c r="O67" s="44">
        <v>2</v>
      </c>
    </row>
    <row r="68" spans="1:15" ht="15">
      <c r="A68" s="43">
        <v>2513</v>
      </c>
      <c r="B68" s="36" t="s">
        <v>97</v>
      </c>
      <c r="C68" s="36" t="s">
        <v>8</v>
      </c>
      <c r="D68" s="36" t="s">
        <v>34</v>
      </c>
      <c r="E68" s="44">
        <v>1</v>
      </c>
      <c r="F68" s="44">
        <v>0</v>
      </c>
      <c r="G68" s="46">
        <v>2</v>
      </c>
      <c r="H68" s="44">
        <v>8</v>
      </c>
      <c r="I68" s="44">
        <v>0</v>
      </c>
      <c r="J68" s="44">
        <f>IF(C68="DIT","",VLOOKUP(A68,MR!A$2:B$90,2))</f>
        <v>5</v>
      </c>
      <c r="K68" s="46" t="str">
        <f>IF(C68="DIT",VLOOKUP(A68,DIT!A$1:B$80,2),"")</f>
        <v/>
      </c>
      <c r="L68" s="44">
        <v>0</v>
      </c>
      <c r="M68" s="46">
        <v>0</v>
      </c>
      <c r="N68" s="44">
        <v>1</v>
      </c>
      <c r="O68" s="44">
        <v>0</v>
      </c>
    </row>
    <row r="69" spans="1:15" ht="15">
      <c r="A69" s="43">
        <v>2514</v>
      </c>
      <c r="B69" s="36" t="s">
        <v>98</v>
      </c>
      <c r="C69" s="36" t="s">
        <v>9</v>
      </c>
      <c r="D69" s="36" t="s">
        <v>38</v>
      </c>
      <c r="E69" s="44">
        <v>18</v>
      </c>
      <c r="F69" s="44">
        <v>16</v>
      </c>
      <c r="G69" s="46">
        <v>10</v>
      </c>
      <c r="H69" s="44">
        <v>13</v>
      </c>
      <c r="I69" s="44">
        <v>6</v>
      </c>
      <c r="J69" s="44" t="str">
        <f>IF(C69="DIT","",VLOOKUP(A69,MR!A$2:B$90,2))</f>
        <v/>
      </c>
      <c r="K69" s="46">
        <f>IF(C69="DIT",VLOOKUP(A69,DIT!A$1:B$80,2),"")</f>
        <v>9</v>
      </c>
      <c r="L69" s="44">
        <v>0</v>
      </c>
      <c r="M69" s="46">
        <v>0</v>
      </c>
      <c r="N69" s="44">
        <v>0</v>
      </c>
      <c r="O69" s="44">
        <v>7</v>
      </c>
    </row>
    <row r="70" spans="1:15" ht="15">
      <c r="A70" s="43">
        <v>2515</v>
      </c>
      <c r="B70" s="36" t="s">
        <v>99</v>
      </c>
      <c r="C70" s="36" t="s">
        <v>8</v>
      </c>
      <c r="D70" s="36" t="s">
        <v>10</v>
      </c>
      <c r="E70" s="44">
        <v>13</v>
      </c>
      <c r="F70" s="44">
        <v>13</v>
      </c>
      <c r="G70" s="46">
        <v>12</v>
      </c>
      <c r="H70" s="44">
        <v>8</v>
      </c>
      <c r="I70" s="44">
        <v>7</v>
      </c>
      <c r="J70" s="44">
        <f>IF(C70="DIT","",VLOOKUP(A70,MR!A$2:B$90,2))</f>
        <v>10</v>
      </c>
      <c r="K70" s="46" t="str">
        <f>IF(C70="DIT",VLOOKUP(A70,DIT!A$1:B$80,2),"")</f>
        <v/>
      </c>
      <c r="L70" s="44">
        <v>15</v>
      </c>
      <c r="M70" s="46">
        <v>3</v>
      </c>
      <c r="N70" s="44">
        <v>0</v>
      </c>
      <c r="O70" s="44">
        <v>0</v>
      </c>
    </row>
    <row r="71" spans="1:15" ht="15">
      <c r="A71" s="43">
        <v>2516</v>
      </c>
      <c r="B71" s="36" t="s">
        <v>100</v>
      </c>
      <c r="C71" s="36" t="s">
        <v>8</v>
      </c>
      <c r="D71" s="36" t="s">
        <v>34</v>
      </c>
      <c r="E71" s="44">
        <v>7</v>
      </c>
      <c r="F71" s="44">
        <v>5</v>
      </c>
      <c r="G71" s="46">
        <v>8</v>
      </c>
      <c r="H71" s="44">
        <v>6</v>
      </c>
      <c r="I71" s="44">
        <v>4</v>
      </c>
      <c r="J71" s="44">
        <f>IF(C71="DIT","",VLOOKUP(A71,MR!A$2:B$90,2))</f>
        <v>16</v>
      </c>
      <c r="K71" s="46" t="str">
        <f>IF(C71="DIT",VLOOKUP(A71,DIT!A$1:B$80,2),"")</f>
        <v/>
      </c>
      <c r="L71" s="44">
        <v>0</v>
      </c>
      <c r="M71" s="46">
        <v>0</v>
      </c>
      <c r="N71" s="44">
        <v>5</v>
      </c>
      <c r="O71" s="44">
        <v>0</v>
      </c>
    </row>
    <row r="72" spans="1:15" ht="15">
      <c r="A72" s="43">
        <v>2517</v>
      </c>
      <c r="B72" s="36" t="s">
        <v>101</v>
      </c>
      <c r="C72" s="36" t="s">
        <v>8</v>
      </c>
      <c r="D72" s="36" t="s">
        <v>38</v>
      </c>
      <c r="E72" s="44">
        <v>17</v>
      </c>
      <c r="F72" s="44">
        <v>10</v>
      </c>
      <c r="G72" s="46">
        <v>12</v>
      </c>
      <c r="H72" s="44">
        <v>13</v>
      </c>
      <c r="I72" s="44">
        <v>9</v>
      </c>
      <c r="J72" s="44">
        <f>IF(C72="DIT","",VLOOKUP(A72,MR!A$2:B$90,2))</f>
        <v>17</v>
      </c>
      <c r="K72" s="46" t="str">
        <f>IF(C72="DIT",VLOOKUP(A72,DIT!A$1:B$80,2),"")</f>
        <v/>
      </c>
      <c r="L72" s="44">
        <v>0</v>
      </c>
      <c r="M72" s="46">
        <v>0</v>
      </c>
      <c r="N72" s="44">
        <v>0</v>
      </c>
      <c r="O72" s="44">
        <v>6</v>
      </c>
    </row>
    <row r="73" spans="1:15" ht="15">
      <c r="A73" s="43">
        <v>2518</v>
      </c>
      <c r="B73" s="36" t="s">
        <v>102</v>
      </c>
      <c r="C73" s="36" t="s">
        <v>8</v>
      </c>
      <c r="D73" s="36" t="s">
        <v>38</v>
      </c>
      <c r="E73" s="44">
        <v>22</v>
      </c>
      <c r="F73" s="44">
        <v>13</v>
      </c>
      <c r="G73" s="46">
        <v>12</v>
      </c>
      <c r="H73" s="44">
        <v>13</v>
      </c>
      <c r="I73" s="44">
        <v>10</v>
      </c>
      <c r="J73" s="44">
        <f>IF(C73="DIT","",VLOOKUP(A73,MR!A$2:B$90,2))</f>
        <v>16</v>
      </c>
      <c r="K73" s="46" t="str">
        <f>IF(C73="DIT",VLOOKUP(A73,DIT!A$1:B$80,2),"")</f>
        <v/>
      </c>
      <c r="L73" s="44">
        <v>0</v>
      </c>
      <c r="M73" s="46">
        <v>0</v>
      </c>
      <c r="N73" s="44">
        <v>0</v>
      </c>
      <c r="O73" s="44">
        <v>6</v>
      </c>
    </row>
    <row r="74" spans="1:15" ht="15">
      <c r="A74" s="43">
        <v>2519</v>
      </c>
      <c r="B74" s="36" t="s">
        <v>103</v>
      </c>
      <c r="C74" s="36" t="s">
        <v>8</v>
      </c>
      <c r="D74" s="36" t="s">
        <v>34</v>
      </c>
      <c r="E74" s="44">
        <v>18</v>
      </c>
      <c r="F74" s="44">
        <v>10</v>
      </c>
      <c r="G74" s="46">
        <v>13</v>
      </c>
      <c r="H74" s="44">
        <v>13</v>
      </c>
      <c r="I74" s="44">
        <v>11</v>
      </c>
      <c r="J74" s="44">
        <f>IF(C74="DIT","",VLOOKUP(A74,MR!A$2:B$90,2))</f>
        <v>15</v>
      </c>
      <c r="K74" s="46" t="str">
        <f>IF(C74="DIT",VLOOKUP(A74,DIT!A$1:B$80,2),"")</f>
        <v/>
      </c>
      <c r="L74" s="44">
        <v>0</v>
      </c>
      <c r="M74" s="46">
        <v>0</v>
      </c>
      <c r="N74" s="44">
        <v>8</v>
      </c>
      <c r="O74" s="44">
        <v>0</v>
      </c>
    </row>
    <row r="75" spans="1:15" ht="15">
      <c r="A75" s="43">
        <v>2520</v>
      </c>
      <c r="B75" s="36" t="s">
        <v>104</v>
      </c>
      <c r="C75" s="36" t="s">
        <v>8</v>
      </c>
      <c r="D75" s="36" t="s">
        <v>34</v>
      </c>
      <c r="E75" s="44">
        <v>13</v>
      </c>
      <c r="F75" s="44">
        <v>5</v>
      </c>
      <c r="G75" s="46">
        <v>10</v>
      </c>
      <c r="H75" s="44">
        <v>4</v>
      </c>
      <c r="I75" s="44">
        <v>5</v>
      </c>
      <c r="J75" s="44">
        <f>IF(C75="DIT","",VLOOKUP(A75,MR!A$2:B$90,2))</f>
        <v>11</v>
      </c>
      <c r="K75" s="46" t="str">
        <f>IF(C75="DIT",VLOOKUP(A75,DIT!A$1:B$80,2),"")</f>
        <v/>
      </c>
      <c r="L75" s="44">
        <v>0</v>
      </c>
      <c r="M75" s="46">
        <v>0</v>
      </c>
      <c r="N75" s="44">
        <v>5</v>
      </c>
      <c r="O75" s="44">
        <v>0</v>
      </c>
    </row>
    <row r="76" spans="1:15" ht="15">
      <c r="A76" s="43">
        <v>2521</v>
      </c>
      <c r="B76" s="36" t="s">
        <v>105</v>
      </c>
      <c r="C76" s="36" t="s">
        <v>8</v>
      </c>
      <c r="D76" s="36" t="s">
        <v>38</v>
      </c>
      <c r="E76" s="44">
        <v>26</v>
      </c>
      <c r="F76" s="44">
        <v>16</v>
      </c>
      <c r="G76" s="46">
        <v>14</v>
      </c>
      <c r="H76" s="44">
        <v>13</v>
      </c>
      <c r="I76" s="44">
        <v>15</v>
      </c>
      <c r="J76" s="44">
        <f>IF(C76="DIT","",VLOOKUP(A76,MR!A$2:B$90,2))</f>
        <v>12</v>
      </c>
      <c r="K76" s="46" t="str">
        <f>IF(C76="DIT",VLOOKUP(A76,DIT!A$1:B$80,2),"")</f>
        <v/>
      </c>
      <c r="L76" s="44">
        <v>0</v>
      </c>
      <c r="M76" s="46">
        <v>0</v>
      </c>
      <c r="N76" s="44">
        <v>0</v>
      </c>
      <c r="O76" s="44">
        <v>8</v>
      </c>
    </row>
    <row r="77" spans="1:15" ht="15">
      <c r="A77" s="43">
        <v>2522</v>
      </c>
      <c r="B77" s="36" t="s">
        <v>106</v>
      </c>
      <c r="C77" s="36" t="s">
        <v>8</v>
      </c>
      <c r="D77" s="36" t="s">
        <v>34</v>
      </c>
      <c r="E77" s="44">
        <v>7</v>
      </c>
      <c r="F77" s="44">
        <v>2</v>
      </c>
      <c r="G77" s="46">
        <v>1</v>
      </c>
      <c r="H77" s="44">
        <v>5</v>
      </c>
      <c r="I77" s="44">
        <v>2</v>
      </c>
      <c r="J77" s="44">
        <f>IF(C77="DIT","",VLOOKUP(A77,MR!A$2:B$90,2))</f>
        <v>11</v>
      </c>
      <c r="K77" s="46" t="str">
        <f>IF(C77="DIT",VLOOKUP(A77,DIT!A$1:B$80,2),"")</f>
        <v/>
      </c>
      <c r="L77" s="44">
        <v>0</v>
      </c>
      <c r="M77" s="46">
        <v>0</v>
      </c>
      <c r="N77" s="44">
        <v>1</v>
      </c>
      <c r="O77" s="44">
        <v>0</v>
      </c>
    </row>
    <row r="78" spans="1:15" ht="15">
      <c r="A78" s="43">
        <v>2523</v>
      </c>
      <c r="B78" s="36" t="s">
        <v>107</v>
      </c>
      <c r="C78" s="36" t="s">
        <v>8</v>
      </c>
      <c r="D78" s="36" t="s">
        <v>38</v>
      </c>
      <c r="E78" s="44">
        <v>12</v>
      </c>
      <c r="F78" s="44">
        <v>9</v>
      </c>
      <c r="G78" s="46">
        <v>8</v>
      </c>
      <c r="H78" s="44">
        <v>1</v>
      </c>
      <c r="I78" s="44">
        <v>3</v>
      </c>
      <c r="J78" s="44">
        <f>IF(C78="DIT","",VLOOKUP(A78,MR!A$2:B$90,2))</f>
        <v>9</v>
      </c>
      <c r="K78" s="46" t="str">
        <f>IF(C78="DIT",VLOOKUP(A78,DIT!A$1:B$80,2),"")</f>
        <v/>
      </c>
      <c r="L78" s="44">
        <v>0</v>
      </c>
      <c r="M78" s="46">
        <v>0</v>
      </c>
      <c r="N78" s="44">
        <v>0</v>
      </c>
      <c r="O78" s="44">
        <v>5</v>
      </c>
    </row>
    <row r="79" spans="1:15" ht="15">
      <c r="A79" s="43">
        <v>2524</v>
      </c>
      <c r="B79" s="36" t="s">
        <v>108</v>
      </c>
      <c r="C79" s="36" t="s">
        <v>9</v>
      </c>
      <c r="D79" s="36" t="s">
        <v>10</v>
      </c>
      <c r="E79" s="44">
        <v>14</v>
      </c>
      <c r="F79" s="44">
        <v>15</v>
      </c>
      <c r="G79" s="46">
        <v>7</v>
      </c>
      <c r="H79" s="44">
        <v>8</v>
      </c>
      <c r="I79" s="44">
        <v>3</v>
      </c>
      <c r="J79" s="44" t="str">
        <f>IF(C79="DIT","",VLOOKUP(A79,MR!A$2:B$90,2))</f>
        <v/>
      </c>
      <c r="K79" s="46">
        <f>IF(C79="DIT",VLOOKUP(A79,DIT!A$1:B$80,2),"")</f>
        <v>6</v>
      </c>
      <c r="L79" s="44">
        <v>6</v>
      </c>
      <c r="M79" s="46">
        <v>2</v>
      </c>
      <c r="N79" s="44">
        <v>0</v>
      </c>
      <c r="O79" s="44">
        <v>0</v>
      </c>
    </row>
    <row r="80" spans="1:15" ht="15">
      <c r="A80" s="43">
        <v>2525</v>
      </c>
      <c r="B80" s="36" t="s">
        <v>109</v>
      </c>
      <c r="C80" s="36" t="s">
        <v>8</v>
      </c>
      <c r="D80" s="36" t="s">
        <v>10</v>
      </c>
      <c r="E80" s="44">
        <v>11</v>
      </c>
      <c r="F80" s="44">
        <v>4</v>
      </c>
      <c r="G80" s="46">
        <v>8</v>
      </c>
      <c r="H80" s="44">
        <v>7</v>
      </c>
      <c r="I80" s="44">
        <v>4</v>
      </c>
      <c r="J80" s="44">
        <f>IF(C80="DIT","",VLOOKUP(A80,MR!A$2:B$90,2))</f>
        <v>14</v>
      </c>
      <c r="K80" s="46" t="str">
        <f>IF(C80="DIT",VLOOKUP(A80,DIT!A$1:B$80,2),"")</f>
        <v/>
      </c>
      <c r="L80" s="44">
        <v>4</v>
      </c>
      <c r="M80" s="46">
        <v>2</v>
      </c>
      <c r="N80" s="44">
        <v>0</v>
      </c>
      <c r="O80" s="44">
        <v>0</v>
      </c>
    </row>
    <row r="81" spans="1:15" ht="15">
      <c r="A81" s="43">
        <v>2526</v>
      </c>
      <c r="B81" s="36" t="s">
        <v>110</v>
      </c>
      <c r="C81" s="36" t="s">
        <v>9</v>
      </c>
      <c r="D81" s="36" t="s">
        <v>38</v>
      </c>
      <c r="E81" s="44">
        <v>7</v>
      </c>
      <c r="F81" s="44">
        <v>9</v>
      </c>
      <c r="G81" s="46">
        <v>10</v>
      </c>
      <c r="H81" s="44">
        <v>3</v>
      </c>
      <c r="I81" s="44">
        <v>3</v>
      </c>
      <c r="J81" s="44" t="str">
        <f>IF(C81="DIT","",VLOOKUP(A81,MR!A$2:B$90,2))</f>
        <v/>
      </c>
      <c r="K81" s="46">
        <f>IF(C81="DIT",VLOOKUP(A81,DIT!A$1:B$80,2),"")</f>
        <v>5</v>
      </c>
      <c r="L81" s="44">
        <v>0</v>
      </c>
      <c r="M81" s="46">
        <v>0</v>
      </c>
      <c r="N81" s="44">
        <v>0</v>
      </c>
      <c r="O81" s="44">
        <v>5</v>
      </c>
    </row>
    <row r="82" spans="1:15" ht="15">
      <c r="A82" s="43">
        <v>2527</v>
      </c>
      <c r="B82" s="36" t="s">
        <v>111</v>
      </c>
      <c r="C82" s="36" t="s">
        <v>8</v>
      </c>
      <c r="D82" s="36" t="s">
        <v>38</v>
      </c>
      <c r="E82" s="44">
        <v>6</v>
      </c>
      <c r="F82" s="44">
        <v>3</v>
      </c>
      <c r="G82" s="46">
        <v>4</v>
      </c>
      <c r="H82" s="44">
        <v>1</v>
      </c>
      <c r="I82" s="44">
        <v>3</v>
      </c>
      <c r="J82" s="44">
        <f>IF(C82="DIT","",VLOOKUP(A82,MR!A$2:B$90,2))</f>
        <v>7</v>
      </c>
      <c r="K82" s="46" t="str">
        <f>IF(C82="DIT",VLOOKUP(A82,DIT!A$1:B$80,2),"")</f>
        <v/>
      </c>
      <c r="L82" s="44">
        <v>0</v>
      </c>
      <c r="M82" s="46">
        <v>0</v>
      </c>
      <c r="N82" s="44">
        <v>0</v>
      </c>
      <c r="O82" s="44">
        <v>3</v>
      </c>
    </row>
    <row r="83" spans="1:15" ht="15">
      <c r="A83" s="43">
        <v>2528</v>
      </c>
      <c r="B83" s="36" t="s">
        <v>112</v>
      </c>
      <c r="C83" s="36" t="s">
        <v>8</v>
      </c>
      <c r="D83" s="36" t="s">
        <v>34</v>
      </c>
      <c r="E83" s="44">
        <v>25</v>
      </c>
      <c r="F83" s="44">
        <v>20</v>
      </c>
      <c r="G83" s="46">
        <v>15</v>
      </c>
      <c r="H83" s="44">
        <v>8</v>
      </c>
      <c r="I83" s="44">
        <v>16</v>
      </c>
      <c r="J83" s="44">
        <f>IF(C83="DIT","",VLOOKUP(A83,MR!A$2:B$90,2))</f>
        <v>12</v>
      </c>
      <c r="K83" s="46" t="str">
        <f>IF(C83="DIT",VLOOKUP(A83,DIT!A$1:B$80,2),"")</f>
        <v/>
      </c>
      <c r="L83" s="44">
        <v>0</v>
      </c>
      <c r="M83" s="46">
        <v>0</v>
      </c>
      <c r="N83" s="44">
        <v>14</v>
      </c>
      <c r="O83" s="44">
        <v>0</v>
      </c>
    </row>
    <row r="84" spans="1:15" ht="15">
      <c r="A84" s="43">
        <v>2529</v>
      </c>
      <c r="B84" s="36" t="s">
        <v>113</v>
      </c>
      <c r="C84" s="36" t="s">
        <v>8</v>
      </c>
      <c r="D84" s="36" t="s">
        <v>38</v>
      </c>
      <c r="E84" s="44">
        <v>8</v>
      </c>
      <c r="F84" s="44">
        <v>7</v>
      </c>
      <c r="G84" s="46">
        <v>7</v>
      </c>
      <c r="H84" s="44">
        <v>11</v>
      </c>
      <c r="I84" s="44">
        <v>4</v>
      </c>
      <c r="J84" s="44">
        <f>IF(C84="DIT","",VLOOKUP(A84,MR!A$2:B$90,2))</f>
        <v>5</v>
      </c>
      <c r="K84" s="46" t="str">
        <f>IF(C84="DIT",VLOOKUP(A84,DIT!A$1:B$80,2),"")</f>
        <v/>
      </c>
      <c r="L84" s="44">
        <v>0</v>
      </c>
      <c r="M84" s="46">
        <v>0</v>
      </c>
      <c r="N84" s="44">
        <v>0</v>
      </c>
      <c r="O84" s="44">
        <v>5</v>
      </c>
    </row>
    <row r="85" spans="1:15" ht="15">
      <c r="A85" s="43">
        <v>2530</v>
      </c>
      <c r="B85" s="36" t="s">
        <v>114</v>
      </c>
      <c r="C85" s="36" t="s">
        <v>8</v>
      </c>
      <c r="D85" s="36" t="s">
        <v>34</v>
      </c>
      <c r="E85" s="44">
        <v>6</v>
      </c>
      <c r="F85" s="44">
        <v>5</v>
      </c>
      <c r="G85" s="46">
        <v>12</v>
      </c>
      <c r="H85" s="44">
        <v>6</v>
      </c>
      <c r="I85" s="44">
        <v>4</v>
      </c>
      <c r="J85" s="44">
        <f>IF(C85="DIT","",VLOOKUP(A85,MR!A$2:B$90,2))</f>
        <v>14</v>
      </c>
      <c r="K85" s="46" t="str">
        <f>IF(C85="DIT",VLOOKUP(A85,DIT!A$1:B$80,2),"")</f>
        <v/>
      </c>
      <c r="L85" s="44">
        <v>0</v>
      </c>
      <c r="M85" s="46">
        <v>0</v>
      </c>
      <c r="N85" s="44">
        <v>12</v>
      </c>
      <c r="O85" s="44">
        <v>0</v>
      </c>
    </row>
    <row r="86" spans="1:15" ht="15">
      <c r="A86" s="43">
        <v>2531</v>
      </c>
      <c r="B86" s="36" t="s">
        <v>115</v>
      </c>
      <c r="C86" s="36" t="s">
        <v>8</v>
      </c>
      <c r="D86" s="36" t="s">
        <v>10</v>
      </c>
      <c r="E86" s="44">
        <v>16</v>
      </c>
      <c r="F86" s="44">
        <v>8</v>
      </c>
      <c r="G86" s="46">
        <v>4</v>
      </c>
      <c r="H86" s="44">
        <v>9</v>
      </c>
      <c r="I86" s="44">
        <v>9</v>
      </c>
      <c r="J86" s="44">
        <f>IF(C86="DIT","",VLOOKUP(A86,MR!A$2:B$90,2))</f>
        <v>13</v>
      </c>
      <c r="K86" s="46" t="str">
        <f>IF(C86="DIT",VLOOKUP(A86,DIT!A$1:B$80,2),"")</f>
        <v/>
      </c>
      <c r="L86" s="44">
        <v>4</v>
      </c>
      <c r="M86" s="46">
        <v>2</v>
      </c>
      <c r="N86" s="44">
        <v>0</v>
      </c>
      <c r="O86" s="44">
        <v>0</v>
      </c>
    </row>
    <row r="87" spans="1:15" ht="15">
      <c r="A87" s="43">
        <v>2532</v>
      </c>
      <c r="B87" s="36" t="s">
        <v>116</v>
      </c>
      <c r="C87" s="36" t="s">
        <v>8</v>
      </c>
      <c r="D87" s="36" t="s">
        <v>38</v>
      </c>
      <c r="E87" s="44">
        <v>7</v>
      </c>
      <c r="F87" s="44">
        <v>2</v>
      </c>
      <c r="G87" s="46">
        <v>4</v>
      </c>
      <c r="H87" s="44">
        <v>1</v>
      </c>
      <c r="I87" s="44">
        <v>1</v>
      </c>
      <c r="J87" s="44">
        <f>IF(C87="DIT","",VLOOKUP(A87,MR!A$2:B$90,2))</f>
        <v>5</v>
      </c>
      <c r="K87" s="46" t="str">
        <f>IF(C87="DIT",VLOOKUP(A87,DIT!A$1:B$80,2),"")</f>
        <v/>
      </c>
      <c r="L87" s="44">
        <v>0</v>
      </c>
      <c r="M87" s="46">
        <v>0</v>
      </c>
      <c r="N87" s="44">
        <v>0</v>
      </c>
      <c r="O87" s="44">
        <v>4</v>
      </c>
    </row>
    <row r="88" spans="1:15" ht="15">
      <c r="A88" s="43">
        <v>2533</v>
      </c>
      <c r="B88" s="36" t="s">
        <v>117</v>
      </c>
      <c r="C88" s="36" t="s">
        <v>8</v>
      </c>
      <c r="D88" s="36" t="s">
        <v>34</v>
      </c>
      <c r="E88" s="44">
        <v>7</v>
      </c>
      <c r="F88" s="44">
        <v>1</v>
      </c>
      <c r="G88" s="46">
        <v>5</v>
      </c>
      <c r="H88" s="44">
        <v>4</v>
      </c>
      <c r="I88" s="44">
        <v>5</v>
      </c>
      <c r="J88" s="44">
        <f>IF(C88="DIT","",VLOOKUP(A88,MR!A$2:B$90,2))</f>
        <v>7</v>
      </c>
      <c r="K88" s="46" t="str">
        <f>IF(C88="DIT",VLOOKUP(A88,DIT!A$1:B$80,2),"")</f>
        <v/>
      </c>
      <c r="L88" s="44">
        <v>0</v>
      </c>
      <c r="M88" s="46">
        <v>0</v>
      </c>
      <c r="N88" s="44">
        <v>2</v>
      </c>
      <c r="O88" s="44">
        <v>0</v>
      </c>
    </row>
    <row r="89" spans="1:15" ht="15">
      <c r="A89" s="43">
        <v>2534</v>
      </c>
      <c r="B89" s="36" t="s">
        <v>118</v>
      </c>
      <c r="C89" s="36" t="s">
        <v>8</v>
      </c>
      <c r="D89" s="36" t="s">
        <v>34</v>
      </c>
      <c r="E89" s="44">
        <v>15</v>
      </c>
      <c r="F89" s="44">
        <v>9</v>
      </c>
      <c r="G89" s="46">
        <v>8</v>
      </c>
      <c r="H89" s="44">
        <v>3</v>
      </c>
      <c r="I89" s="44">
        <v>7</v>
      </c>
      <c r="J89" s="44">
        <f>IF(C89="DIT","",VLOOKUP(A89,MR!A$2:B$90,2))</f>
        <v>14</v>
      </c>
      <c r="K89" s="46" t="str">
        <f>IF(C89="DIT",VLOOKUP(A89,DIT!A$1:B$80,2),"")</f>
        <v/>
      </c>
      <c r="L89" s="44">
        <v>0</v>
      </c>
      <c r="M89" s="46">
        <v>0</v>
      </c>
      <c r="N89" s="44">
        <v>5</v>
      </c>
      <c r="O89" s="44">
        <v>0</v>
      </c>
    </row>
    <row r="90" spans="1:15" ht="15">
      <c r="A90" s="43">
        <v>2535</v>
      </c>
      <c r="B90" s="36" t="s">
        <v>119</v>
      </c>
      <c r="C90" s="36" t="s">
        <v>8</v>
      </c>
      <c r="D90" s="36" t="s">
        <v>10</v>
      </c>
      <c r="E90" s="44">
        <v>23</v>
      </c>
      <c r="F90" s="44">
        <v>19</v>
      </c>
      <c r="G90" s="46">
        <v>15</v>
      </c>
      <c r="H90" s="44">
        <v>11</v>
      </c>
      <c r="I90" s="44">
        <v>12</v>
      </c>
      <c r="J90" s="44">
        <f>IF(C90="DIT","",VLOOKUP(A90,MR!A$2:B$90,2))</f>
        <v>16</v>
      </c>
      <c r="K90" s="46" t="str">
        <f>IF(C90="DIT",VLOOKUP(A90,DIT!A$1:B$80,2),"")</f>
        <v/>
      </c>
      <c r="L90" s="44">
        <v>13</v>
      </c>
      <c r="M90" s="46">
        <v>3</v>
      </c>
      <c r="N90" s="44">
        <v>0</v>
      </c>
      <c r="O90" s="44">
        <v>0</v>
      </c>
    </row>
    <row r="91" spans="1:15" ht="15">
      <c r="A91" s="43">
        <v>2536</v>
      </c>
      <c r="B91" s="36" t="s">
        <v>120</v>
      </c>
      <c r="C91" s="36" t="s">
        <v>8</v>
      </c>
      <c r="D91" s="36" t="s">
        <v>10</v>
      </c>
      <c r="E91" s="44">
        <v>7</v>
      </c>
      <c r="F91" s="44">
        <v>6</v>
      </c>
      <c r="G91" s="46">
        <v>4</v>
      </c>
      <c r="H91" s="44">
        <v>3</v>
      </c>
      <c r="I91" s="44">
        <v>1</v>
      </c>
      <c r="J91" s="44">
        <f>IF(C91="DIT","",VLOOKUP(A91,MR!A$2:B$90,2))</f>
        <v>13</v>
      </c>
      <c r="K91" s="46" t="str">
        <f>IF(C91="DIT",VLOOKUP(A91,DIT!A$1:B$80,2),"")</f>
        <v/>
      </c>
      <c r="L91" s="44">
        <v>2</v>
      </c>
      <c r="M91" s="46">
        <v>3</v>
      </c>
      <c r="N91" s="44">
        <v>0</v>
      </c>
      <c r="O91" s="44">
        <v>0</v>
      </c>
    </row>
    <row r="92" spans="1:15" ht="15">
      <c r="A92" s="43">
        <v>2537</v>
      </c>
      <c r="B92" s="36" t="s">
        <v>121</v>
      </c>
      <c r="C92" s="36" t="s">
        <v>8</v>
      </c>
      <c r="D92" s="36" t="s">
        <v>34</v>
      </c>
      <c r="E92" s="44">
        <v>23</v>
      </c>
      <c r="F92" s="44">
        <v>15</v>
      </c>
      <c r="G92" s="46">
        <v>7</v>
      </c>
      <c r="H92" s="44">
        <v>5</v>
      </c>
      <c r="I92" s="44">
        <v>13</v>
      </c>
      <c r="J92" s="44">
        <f>IF(C92="DIT","",VLOOKUP(A92,MR!A$2:B$90,2))</f>
        <v>17</v>
      </c>
      <c r="K92" s="46" t="str">
        <f>IF(C92="DIT",VLOOKUP(A92,DIT!A$1:B$80,2),"")</f>
        <v/>
      </c>
      <c r="L92" s="44">
        <v>0</v>
      </c>
      <c r="M92" s="46">
        <v>0</v>
      </c>
      <c r="N92" s="44">
        <v>11</v>
      </c>
      <c r="O92" s="44">
        <v>0</v>
      </c>
    </row>
    <row r="93" spans="1:15" ht="15">
      <c r="A93" s="43">
        <v>2538</v>
      </c>
      <c r="B93" s="36" t="s">
        <v>122</v>
      </c>
      <c r="C93" s="36" t="s">
        <v>8</v>
      </c>
      <c r="D93" s="36" t="s">
        <v>34</v>
      </c>
      <c r="E93" s="44">
        <v>14</v>
      </c>
      <c r="F93" s="44">
        <v>15</v>
      </c>
      <c r="G93" s="46">
        <v>13</v>
      </c>
      <c r="H93" s="44">
        <v>11</v>
      </c>
      <c r="I93" s="44">
        <v>9</v>
      </c>
      <c r="J93" s="44">
        <f>IF(C93="DIT","",VLOOKUP(A93,MR!A$2:B$90,2))</f>
        <v>8</v>
      </c>
      <c r="K93" s="46" t="str">
        <f>IF(C93="DIT",VLOOKUP(A93,DIT!A$1:B$80,2),"")</f>
        <v/>
      </c>
      <c r="L93" s="44">
        <v>0</v>
      </c>
      <c r="M93" s="46">
        <v>0</v>
      </c>
      <c r="N93" s="44">
        <v>8</v>
      </c>
      <c r="O93" s="44">
        <v>0</v>
      </c>
    </row>
    <row r="94" spans="1:15" ht="15">
      <c r="A94" s="43">
        <v>2539</v>
      </c>
      <c r="B94" s="36" t="s">
        <v>123</v>
      </c>
      <c r="C94" s="36" t="s">
        <v>8</v>
      </c>
      <c r="D94" s="36" t="s">
        <v>38</v>
      </c>
      <c r="E94" s="44">
        <v>4</v>
      </c>
      <c r="F94" s="44">
        <v>4</v>
      </c>
      <c r="G94" s="46">
        <v>5</v>
      </c>
      <c r="H94" s="44">
        <v>7</v>
      </c>
      <c r="I94" s="44">
        <v>2</v>
      </c>
      <c r="J94" s="44">
        <f>IF(C94="DIT","",VLOOKUP(A94,MR!A$2:B$90,2))</f>
        <v>10</v>
      </c>
      <c r="K94" s="46" t="str">
        <f>IF(C94="DIT",VLOOKUP(A94,DIT!A$1:B$80,2),"")</f>
        <v/>
      </c>
      <c r="L94" s="44">
        <v>0</v>
      </c>
      <c r="M94" s="46">
        <v>0</v>
      </c>
      <c r="N94" s="44">
        <v>0</v>
      </c>
      <c r="O94" s="44">
        <v>4</v>
      </c>
    </row>
    <row r="95" spans="1:15" ht="15">
      <c r="A95" s="43">
        <v>2540</v>
      </c>
      <c r="B95" s="36" t="s">
        <v>124</v>
      </c>
      <c r="C95" s="36" t="s">
        <v>9</v>
      </c>
      <c r="D95" s="36" t="s">
        <v>38</v>
      </c>
      <c r="E95" s="44">
        <v>11</v>
      </c>
      <c r="F95" s="44">
        <v>6</v>
      </c>
      <c r="G95" s="46">
        <v>9</v>
      </c>
      <c r="H95" s="44">
        <v>13</v>
      </c>
      <c r="I95" s="44">
        <v>7</v>
      </c>
      <c r="J95" s="44" t="str">
        <f>IF(C95="DIT","",VLOOKUP(A95,MR!A$2:B$90,2))</f>
        <v/>
      </c>
      <c r="K95" s="46">
        <f>IF(C95="DIT",VLOOKUP(A95,DIT!A$1:B$80,2),"")</f>
        <v>4</v>
      </c>
      <c r="L95" s="44">
        <v>0</v>
      </c>
      <c r="M95" s="46">
        <v>0</v>
      </c>
      <c r="N95" s="44">
        <v>0</v>
      </c>
      <c r="O95" s="44">
        <v>8</v>
      </c>
    </row>
    <row r="96" spans="1:15" ht="15">
      <c r="A96" s="43">
        <v>2541</v>
      </c>
      <c r="B96" s="36" t="s">
        <v>125</v>
      </c>
      <c r="C96" s="36" t="s">
        <v>8</v>
      </c>
      <c r="D96" s="36" t="s">
        <v>38</v>
      </c>
      <c r="E96" s="44">
        <v>17</v>
      </c>
      <c r="F96" s="44">
        <v>15</v>
      </c>
      <c r="G96" s="46">
        <v>11</v>
      </c>
      <c r="H96" s="44">
        <v>15</v>
      </c>
      <c r="I96" s="44">
        <v>12</v>
      </c>
      <c r="J96" s="44">
        <f>IF(C96="DIT","",VLOOKUP(A96,MR!A$2:B$90,2))</f>
        <v>17</v>
      </c>
      <c r="K96" s="46" t="str">
        <f>IF(C96="DIT",VLOOKUP(A96,DIT!A$1:B$80,2),"")</f>
        <v/>
      </c>
      <c r="L96" s="44">
        <v>0</v>
      </c>
      <c r="M96" s="46">
        <v>0</v>
      </c>
      <c r="N96" s="44">
        <v>0</v>
      </c>
      <c r="O96" s="44">
        <v>7</v>
      </c>
    </row>
    <row r="97" spans="1:15" ht="15">
      <c r="A97" s="43">
        <v>2542</v>
      </c>
      <c r="B97" s="36" t="s">
        <v>126</v>
      </c>
      <c r="C97" s="36" t="s">
        <v>8</v>
      </c>
      <c r="D97" s="36" t="s">
        <v>10</v>
      </c>
      <c r="E97" s="44">
        <v>21</v>
      </c>
      <c r="F97" s="44">
        <v>16</v>
      </c>
      <c r="G97" s="46">
        <v>15</v>
      </c>
      <c r="H97" s="44">
        <v>15</v>
      </c>
      <c r="I97" s="44">
        <v>14</v>
      </c>
      <c r="J97" s="44">
        <f>IF(C97="DIT","",VLOOKUP(A97,MR!A$2:B$90,2))</f>
        <v>16</v>
      </c>
      <c r="K97" s="46" t="str">
        <f>IF(C97="DIT",VLOOKUP(A97,DIT!A$1:B$80,2),"")</f>
        <v/>
      </c>
      <c r="L97" s="44">
        <v>15</v>
      </c>
      <c r="M97" s="46">
        <v>3</v>
      </c>
      <c r="N97" s="44">
        <v>0</v>
      </c>
      <c r="O97" s="44">
        <v>0</v>
      </c>
    </row>
    <row r="98" spans="1:15" ht="15">
      <c r="A98" s="43">
        <v>2543</v>
      </c>
      <c r="B98" s="36" t="s">
        <v>127</v>
      </c>
      <c r="C98" s="36" t="s">
        <v>8</v>
      </c>
      <c r="D98" s="36" t="s">
        <v>38</v>
      </c>
      <c r="E98" s="44">
        <v>13</v>
      </c>
      <c r="F98" s="44">
        <v>11</v>
      </c>
      <c r="G98" s="46">
        <v>9</v>
      </c>
      <c r="H98" s="44">
        <v>14</v>
      </c>
      <c r="I98" s="44">
        <v>11</v>
      </c>
      <c r="J98" s="44">
        <f>IF(C98="DIT","",VLOOKUP(A98,MR!A$2:B$90,2))</f>
        <v>17</v>
      </c>
      <c r="K98" s="46" t="str">
        <f>IF(C98="DIT",VLOOKUP(A98,DIT!A$1:B$80,2),"")</f>
        <v/>
      </c>
      <c r="L98" s="44">
        <v>0</v>
      </c>
      <c r="M98" s="46">
        <v>0</v>
      </c>
      <c r="N98" s="44">
        <v>0</v>
      </c>
      <c r="O98" s="44">
        <v>8</v>
      </c>
    </row>
    <row r="99" spans="1:15" ht="15">
      <c r="A99" s="43">
        <v>2544</v>
      </c>
      <c r="B99" s="36" t="s">
        <v>128</v>
      </c>
      <c r="C99" s="36" t="s">
        <v>8</v>
      </c>
      <c r="D99" s="36" t="s">
        <v>10</v>
      </c>
      <c r="E99" s="44">
        <v>9</v>
      </c>
      <c r="F99" s="44">
        <v>11</v>
      </c>
      <c r="G99" s="46">
        <v>4</v>
      </c>
      <c r="H99" s="44">
        <v>10</v>
      </c>
      <c r="I99" s="44">
        <v>6</v>
      </c>
      <c r="J99" s="44">
        <f>IF(C99="DIT","",VLOOKUP(A99,MR!A$2:B$90,2))</f>
        <v>6</v>
      </c>
      <c r="K99" s="46" t="str">
        <f>IF(C99="DIT",VLOOKUP(A99,DIT!A$1:B$80,2),"")</f>
        <v/>
      </c>
      <c r="L99" s="44">
        <v>6</v>
      </c>
      <c r="M99" s="46">
        <v>4</v>
      </c>
      <c r="N99" s="44">
        <v>0</v>
      </c>
      <c r="O99" s="44">
        <v>0</v>
      </c>
    </row>
    <row r="100" spans="1:15" ht="15">
      <c r="A100" s="43">
        <v>2545</v>
      </c>
      <c r="B100" s="36" t="s">
        <v>129</v>
      </c>
      <c r="C100" s="36" t="s">
        <v>8</v>
      </c>
      <c r="D100" s="36" t="s">
        <v>10</v>
      </c>
      <c r="E100" s="44">
        <v>16</v>
      </c>
      <c r="F100" s="44">
        <v>19</v>
      </c>
      <c r="G100" s="46">
        <v>13</v>
      </c>
      <c r="H100" s="44">
        <v>9</v>
      </c>
      <c r="I100" s="44">
        <v>15</v>
      </c>
      <c r="J100" s="44">
        <f>IF(C100="DIT","",VLOOKUP(A100,MR!A$2:B$90,2))</f>
        <v>18</v>
      </c>
      <c r="K100" s="46" t="str">
        <f>IF(C100="DIT",VLOOKUP(A100,DIT!A$1:B$80,2),"")</f>
        <v/>
      </c>
      <c r="L100" s="44">
        <v>14</v>
      </c>
      <c r="M100" s="46">
        <v>4</v>
      </c>
      <c r="N100" s="44">
        <v>0</v>
      </c>
      <c r="O100" s="44">
        <v>0</v>
      </c>
    </row>
    <row r="101" spans="1:15" ht="15">
      <c r="A101" s="43">
        <v>2546</v>
      </c>
      <c r="B101" s="36" t="s">
        <v>130</v>
      </c>
      <c r="C101" s="36" t="s">
        <v>8</v>
      </c>
      <c r="D101" s="36" t="s">
        <v>38</v>
      </c>
      <c r="E101" s="44">
        <v>18</v>
      </c>
      <c r="F101" s="44">
        <v>14</v>
      </c>
      <c r="G101" s="46">
        <v>5</v>
      </c>
      <c r="H101" s="44">
        <v>9</v>
      </c>
      <c r="I101" s="44">
        <v>12</v>
      </c>
      <c r="J101" s="44">
        <f>IF(C101="DIT","",VLOOKUP(A101,MR!A$2:B$90,2))</f>
        <v>12</v>
      </c>
      <c r="K101" s="46" t="str">
        <f>IF(C101="DIT",VLOOKUP(A101,DIT!A$1:B$80,2),"")</f>
        <v/>
      </c>
      <c r="L101" s="44">
        <v>0</v>
      </c>
      <c r="M101" s="46">
        <v>0</v>
      </c>
      <c r="N101" s="44">
        <v>0</v>
      </c>
      <c r="O101" s="44">
        <v>8</v>
      </c>
    </row>
    <row r="102" spans="1:15" ht="15">
      <c r="A102" s="43">
        <v>2547</v>
      </c>
      <c r="B102" s="36"/>
      <c r="E102" s="44"/>
      <c r="F102" s="44"/>
      <c r="G102" s="46"/>
      <c r="H102" s="44"/>
      <c r="I102" s="44"/>
      <c r="J102" s="44"/>
      <c r="K102" s="46"/>
      <c r="L102" s="44">
        <v>0</v>
      </c>
      <c r="M102" s="46">
        <v>0</v>
      </c>
      <c r="N102" s="44">
        <v>0</v>
      </c>
      <c r="O102" s="44">
        <v>2</v>
      </c>
    </row>
    <row r="103" spans="1:15" ht="15">
      <c r="A103" s="43">
        <v>2548</v>
      </c>
      <c r="B103" s="36"/>
      <c r="E103" s="44"/>
      <c r="F103" s="44"/>
      <c r="G103" s="46"/>
      <c r="H103" s="44"/>
      <c r="I103" s="44"/>
      <c r="J103" s="44"/>
      <c r="K103" s="46"/>
      <c r="L103" s="44">
        <v>0</v>
      </c>
      <c r="M103" s="46">
        <v>0</v>
      </c>
      <c r="N103" s="44">
        <v>0</v>
      </c>
      <c r="O103" s="44">
        <v>2</v>
      </c>
    </row>
    <row r="104" spans="1:15" ht="15">
      <c r="A104" s="43"/>
      <c r="B104" s="36"/>
      <c r="E104" s="44"/>
      <c r="F104" s="44"/>
      <c r="G104" s="46"/>
      <c r="H104" s="44"/>
      <c r="I104" s="44"/>
      <c r="J104" s="44"/>
      <c r="K104" s="46"/>
      <c r="L104" s="44"/>
      <c r="M104" s="46"/>
      <c r="N104" s="44"/>
      <c r="O104" s="44"/>
    </row>
    <row r="105" spans="1:15" ht="15">
      <c r="A105" s="43"/>
      <c r="B105" s="36"/>
      <c r="E105" s="44"/>
      <c r="F105" s="44"/>
      <c r="G105" s="46"/>
      <c r="H105" s="44"/>
      <c r="I105" s="44"/>
      <c r="J105" s="44"/>
      <c r="K105" s="46"/>
      <c r="L105" s="44"/>
      <c r="M105" s="46"/>
      <c r="N105" s="44"/>
      <c r="O105" s="44"/>
    </row>
    <row r="106" spans="1:15" ht="15">
      <c r="A106" s="43"/>
      <c r="B106" s="36"/>
      <c r="E106" s="44"/>
      <c r="F106" s="44"/>
      <c r="G106" s="46"/>
      <c r="H106" s="44"/>
      <c r="I106" s="44"/>
      <c r="J106" s="44"/>
      <c r="K106" s="46"/>
      <c r="L106" s="44"/>
      <c r="M106" s="46"/>
      <c r="N106" s="44"/>
      <c r="O106" s="44"/>
    </row>
    <row r="107" spans="1:15" ht="15">
      <c r="A107" s="43"/>
      <c r="B107" s="36"/>
      <c r="E107" s="44"/>
      <c r="F107" s="44"/>
      <c r="G107" s="46"/>
      <c r="H107" s="44"/>
      <c r="I107" s="44"/>
      <c r="J107" s="44"/>
      <c r="K107" s="46"/>
      <c r="L107" s="44"/>
      <c r="M107" s="46"/>
      <c r="N107" s="44"/>
      <c r="O107" s="44"/>
    </row>
    <row r="108" spans="1:15" ht="15">
      <c r="A108" s="43"/>
      <c r="B108" s="36"/>
      <c r="E108" s="44"/>
      <c r="F108" s="44"/>
      <c r="G108" s="46"/>
      <c r="H108" s="44"/>
      <c r="I108" s="44"/>
      <c r="J108" s="44"/>
      <c r="K108" s="46"/>
      <c r="L108" s="44"/>
      <c r="M108" s="46"/>
      <c r="N108" s="44"/>
      <c r="O108" s="44"/>
    </row>
    <row r="109" spans="1:15" ht="15">
      <c r="A109" s="43"/>
      <c r="B109" s="36"/>
      <c r="E109" s="44"/>
      <c r="F109" s="44"/>
      <c r="G109" s="46"/>
      <c r="H109" s="44"/>
      <c r="I109" s="44"/>
      <c r="J109" s="44"/>
      <c r="K109" s="46"/>
      <c r="L109" s="44"/>
      <c r="M109" s="46"/>
      <c r="N109" s="44"/>
      <c r="O109" s="44"/>
    </row>
    <row r="110" spans="1:15" ht="15">
      <c r="A110" s="43"/>
      <c r="B110" s="36"/>
      <c r="E110" s="44"/>
      <c r="F110" s="44"/>
      <c r="G110" s="46"/>
      <c r="H110" s="44"/>
      <c r="I110" s="44"/>
      <c r="J110" s="44"/>
      <c r="K110" s="46"/>
      <c r="L110" s="44"/>
      <c r="M110" s="46"/>
      <c r="N110" s="44"/>
      <c r="O110" s="44"/>
    </row>
    <row r="111" spans="1:15" ht="15">
      <c r="A111" s="43"/>
      <c r="B111" s="36"/>
      <c r="E111" s="44"/>
      <c r="F111" s="44"/>
      <c r="G111" s="46"/>
      <c r="H111" s="44"/>
      <c r="I111" s="44"/>
      <c r="J111" s="44"/>
      <c r="K111" s="46"/>
      <c r="L111" s="44"/>
      <c r="M111" s="46"/>
      <c r="N111" s="44"/>
      <c r="O111" s="44"/>
    </row>
    <row r="112" spans="1:15" ht="15">
      <c r="A112" s="43"/>
      <c r="B112" s="36"/>
      <c r="E112" s="44"/>
      <c r="F112" s="44"/>
      <c r="G112" s="46"/>
      <c r="H112" s="44"/>
      <c r="I112" s="44"/>
      <c r="J112" s="44"/>
      <c r="K112" s="46"/>
      <c r="L112" s="44"/>
      <c r="M112" s="46"/>
      <c r="N112" s="44"/>
      <c r="O112" s="44"/>
    </row>
    <row r="113" spans="1:15" ht="15">
      <c r="A113" s="43"/>
      <c r="B113" s="36"/>
      <c r="E113" s="44"/>
      <c r="F113" s="44"/>
      <c r="G113" s="46"/>
      <c r="H113" s="44"/>
      <c r="I113" s="44"/>
      <c r="J113" s="44"/>
      <c r="K113" s="46"/>
      <c r="L113" s="44"/>
      <c r="M113" s="46"/>
      <c r="N113" s="44"/>
      <c r="O113" s="44"/>
    </row>
    <row r="114" spans="1:15" ht="15">
      <c r="A114" s="43"/>
      <c r="B114" s="36"/>
      <c r="E114" s="44"/>
      <c r="F114" s="44"/>
      <c r="G114" s="46"/>
      <c r="H114" s="44"/>
      <c r="I114" s="44"/>
      <c r="J114" s="44"/>
      <c r="K114" s="46"/>
      <c r="L114" s="44"/>
      <c r="M114" s="46"/>
      <c r="N114" s="44"/>
      <c r="O114" s="44"/>
    </row>
    <row r="115" spans="1:15" ht="15">
      <c r="A115" s="43"/>
      <c r="B115" s="36"/>
      <c r="E115" s="44"/>
      <c r="F115" s="44"/>
      <c r="G115" s="46"/>
      <c r="H115" s="44"/>
      <c r="I115" s="44"/>
      <c r="J115" s="44"/>
      <c r="K115" s="46"/>
      <c r="L115" s="44"/>
      <c r="M115" s="46"/>
      <c r="N115" s="44"/>
      <c r="O115" s="44"/>
    </row>
    <row r="116" spans="1:15" ht="12.75">
      <c r="A116" s="47"/>
    </row>
    <row r="117" spans="1:15" ht="12.75">
      <c r="A117" s="47"/>
    </row>
    <row r="118" spans="1:15" ht="12.75">
      <c r="A118" s="47"/>
    </row>
    <row r="119" spans="1:15" ht="12.75">
      <c r="A119" s="47"/>
    </row>
    <row r="120" spans="1:15" ht="12.75">
      <c r="A120" s="47"/>
    </row>
    <row r="121" spans="1:15" ht="12.75">
      <c r="A121" s="47"/>
    </row>
    <row r="122" spans="1:15" ht="12.75">
      <c r="A122" s="47"/>
    </row>
    <row r="123" spans="1:15" ht="12.75">
      <c r="A123" s="47"/>
    </row>
    <row r="124" spans="1:15" ht="12.75">
      <c r="A124" s="47"/>
    </row>
    <row r="125" spans="1:15" ht="12.75">
      <c r="A125" s="47"/>
    </row>
    <row r="126" spans="1:15" ht="12.75">
      <c r="A126" s="47"/>
    </row>
    <row r="127" spans="1:15" ht="12.75">
      <c r="A127" s="47"/>
    </row>
    <row r="128" spans="1:15" ht="12.75">
      <c r="A128" s="47"/>
    </row>
    <row r="129" spans="1:1" ht="12.75">
      <c r="A129" s="47"/>
    </row>
    <row r="130" spans="1:1" ht="12.75">
      <c r="A130" s="47"/>
    </row>
    <row r="131" spans="1:1" ht="12.75">
      <c r="A131" s="47"/>
    </row>
    <row r="132" spans="1:1" ht="12.75">
      <c r="A132" s="47"/>
    </row>
    <row r="133" spans="1:1" ht="12.75">
      <c r="A133" s="47"/>
    </row>
    <row r="134" spans="1:1" ht="12.75">
      <c r="A134" s="47"/>
    </row>
    <row r="135" spans="1:1" ht="12.75">
      <c r="A135" s="47"/>
    </row>
    <row r="136" spans="1:1" ht="12.75">
      <c r="A136" s="47"/>
    </row>
    <row r="137" spans="1:1" ht="12.75">
      <c r="A137" s="47"/>
    </row>
    <row r="138" spans="1:1" ht="12.75">
      <c r="A138" s="47"/>
    </row>
    <row r="139" spans="1:1" ht="12.75">
      <c r="A139" s="47"/>
    </row>
    <row r="140" spans="1:1" ht="12.75">
      <c r="A140" s="47"/>
    </row>
    <row r="141" spans="1:1" ht="12.75">
      <c r="A141" s="47"/>
    </row>
    <row r="142" spans="1:1" ht="12.75">
      <c r="A142" s="47"/>
    </row>
    <row r="143" spans="1:1" ht="12.75">
      <c r="A143" s="47"/>
    </row>
    <row r="144" spans="1:1" ht="12.75">
      <c r="A144" s="47"/>
    </row>
    <row r="145" spans="1:1" ht="12.75">
      <c r="A145" s="47"/>
    </row>
    <row r="146" spans="1:1" ht="12.75">
      <c r="A146" s="47"/>
    </row>
    <row r="147" spans="1:1" ht="12.75">
      <c r="A147" s="47"/>
    </row>
    <row r="148" spans="1:1" ht="12.75">
      <c r="A148" s="47"/>
    </row>
    <row r="149" spans="1:1" ht="12.75">
      <c r="A149" s="47"/>
    </row>
    <row r="150" spans="1:1" ht="12.75">
      <c r="A150" s="47"/>
    </row>
    <row r="151" spans="1:1" ht="12.75">
      <c r="A151" s="47"/>
    </row>
    <row r="152" spans="1:1" ht="12.75">
      <c r="A152" s="47"/>
    </row>
    <row r="153" spans="1:1" ht="12.75">
      <c r="A153" s="47"/>
    </row>
    <row r="154" spans="1:1" ht="12.75">
      <c r="A154" s="47"/>
    </row>
    <row r="155" spans="1:1" ht="12.75">
      <c r="A155" s="47"/>
    </row>
    <row r="156" spans="1:1" ht="12.75">
      <c r="A156" s="47"/>
    </row>
    <row r="157" spans="1:1" ht="12.75">
      <c r="A157" s="47"/>
    </row>
    <row r="158" spans="1:1" ht="12.75">
      <c r="A158" s="47"/>
    </row>
    <row r="159" spans="1:1" ht="12.75">
      <c r="A159" s="47"/>
    </row>
    <row r="160" spans="1:1" ht="12.75">
      <c r="A160" s="47"/>
    </row>
    <row r="161" spans="1:1" ht="12.75">
      <c r="A161" s="47"/>
    </row>
    <row r="162" spans="1:1" ht="12.75">
      <c r="A162" s="47"/>
    </row>
    <row r="163" spans="1:1" ht="12.75">
      <c r="A163" s="47"/>
    </row>
    <row r="164" spans="1:1" ht="12.75">
      <c r="A164" s="47"/>
    </row>
    <row r="165" spans="1:1" ht="12.75">
      <c r="A165" s="47"/>
    </row>
    <row r="166" spans="1:1" ht="12.75">
      <c r="A166" s="47"/>
    </row>
    <row r="167" spans="1:1" ht="12.75">
      <c r="A167" s="47"/>
    </row>
    <row r="168" spans="1:1" ht="12.75">
      <c r="A168" s="47"/>
    </row>
    <row r="169" spans="1:1" ht="12.75">
      <c r="A169" s="47"/>
    </row>
    <row r="170" spans="1:1" ht="12.75">
      <c r="A170" s="47"/>
    </row>
    <row r="171" spans="1:1" ht="12.75">
      <c r="A171" s="47"/>
    </row>
    <row r="172" spans="1:1" ht="12.75">
      <c r="A172" s="47"/>
    </row>
    <row r="173" spans="1:1" ht="12.75">
      <c r="A173" s="47"/>
    </row>
    <row r="174" spans="1:1" ht="12.75">
      <c r="A174" s="47"/>
    </row>
    <row r="175" spans="1:1" ht="12.75">
      <c r="A175" s="47"/>
    </row>
    <row r="176" spans="1:1" ht="12.75">
      <c r="A176" s="47"/>
    </row>
    <row r="177" spans="1:1" ht="12.75">
      <c r="A177" s="47"/>
    </row>
    <row r="178" spans="1:1" ht="12.75">
      <c r="A178" s="47"/>
    </row>
    <row r="179" spans="1:1" ht="12.75">
      <c r="A179" s="47"/>
    </row>
    <row r="180" spans="1:1" ht="12.75">
      <c r="A180" s="47"/>
    </row>
    <row r="181" spans="1:1" ht="12.75">
      <c r="A181" s="47"/>
    </row>
    <row r="182" spans="1:1" ht="12.75">
      <c r="A182" s="47"/>
    </row>
    <row r="183" spans="1:1" ht="12.75">
      <c r="A183" s="47"/>
    </row>
    <row r="184" spans="1:1" ht="12.75">
      <c r="A184" s="47"/>
    </row>
    <row r="185" spans="1:1" ht="12.75">
      <c r="A185" s="47"/>
    </row>
    <row r="186" spans="1:1" ht="12.75">
      <c r="A186" s="47"/>
    </row>
    <row r="187" spans="1:1" ht="12.75">
      <c r="A187" s="47"/>
    </row>
    <row r="188" spans="1:1" ht="12.75">
      <c r="A188" s="47"/>
    </row>
    <row r="189" spans="1:1" ht="12.75">
      <c r="A189" s="47"/>
    </row>
    <row r="190" spans="1:1" ht="12.75">
      <c r="A190" s="47"/>
    </row>
    <row r="191" spans="1:1" ht="12.75">
      <c r="A191" s="47"/>
    </row>
    <row r="192" spans="1:1" ht="12.75">
      <c r="A192" s="47"/>
    </row>
    <row r="193" spans="1:1" ht="12.75">
      <c r="A193" s="47"/>
    </row>
    <row r="194" spans="1:1" ht="12.75">
      <c r="A194" s="47"/>
    </row>
    <row r="195" spans="1:1" ht="12.75">
      <c r="A195" s="47"/>
    </row>
    <row r="196" spans="1:1" ht="12.75">
      <c r="A196" s="47"/>
    </row>
    <row r="197" spans="1:1" ht="12.75">
      <c r="A197" s="47"/>
    </row>
    <row r="198" spans="1:1" ht="12.75">
      <c r="A198" s="47"/>
    </row>
    <row r="199" spans="1:1" ht="12.75">
      <c r="A199" s="47"/>
    </row>
    <row r="200" spans="1:1" ht="12.75">
      <c r="A200" s="47"/>
    </row>
    <row r="201" spans="1:1" ht="12.75">
      <c r="A201" s="47"/>
    </row>
    <row r="202" spans="1:1" ht="12.75">
      <c r="A202" s="47"/>
    </row>
    <row r="203" spans="1:1" ht="12.75">
      <c r="A203" s="47"/>
    </row>
    <row r="204" spans="1:1" ht="12.75">
      <c r="A204" s="47"/>
    </row>
    <row r="205" spans="1:1" ht="12.75">
      <c r="A205" s="47"/>
    </row>
    <row r="206" spans="1:1" ht="12.75">
      <c r="A206" s="47"/>
    </row>
    <row r="207" spans="1:1" ht="12.75">
      <c r="A207" s="47"/>
    </row>
    <row r="208" spans="1:1" ht="12.75">
      <c r="A208" s="47"/>
    </row>
    <row r="209" spans="1:1" ht="12.75">
      <c r="A209" s="47"/>
    </row>
    <row r="210" spans="1:1" ht="12.75">
      <c r="A210" s="47"/>
    </row>
    <row r="211" spans="1:1" ht="12.75">
      <c r="A211" s="47"/>
    </row>
    <row r="212" spans="1:1" ht="12.75">
      <c r="A212" s="47"/>
    </row>
    <row r="213" spans="1:1" ht="12.75">
      <c r="A213" s="47"/>
    </row>
    <row r="214" spans="1:1" ht="12.75">
      <c r="A214" s="47"/>
    </row>
    <row r="215" spans="1:1" ht="12.75">
      <c r="A215" s="47"/>
    </row>
    <row r="216" spans="1:1" ht="12.75">
      <c r="A216" s="47"/>
    </row>
    <row r="217" spans="1:1" ht="12.75">
      <c r="A217" s="47"/>
    </row>
    <row r="218" spans="1:1" ht="12.75">
      <c r="A218" s="47"/>
    </row>
    <row r="219" spans="1:1" ht="12.75">
      <c r="A219" s="47"/>
    </row>
    <row r="220" spans="1:1" ht="12.75">
      <c r="A220" s="47"/>
    </row>
    <row r="221" spans="1:1" ht="12.75">
      <c r="A221" s="47"/>
    </row>
    <row r="222" spans="1:1" ht="12.75">
      <c r="A222" s="47"/>
    </row>
    <row r="223" spans="1:1" ht="12.75">
      <c r="A223" s="47"/>
    </row>
    <row r="224" spans="1:1" ht="12.75">
      <c r="A224" s="47"/>
    </row>
    <row r="225" spans="1:1" ht="12.75">
      <c r="A225" s="47"/>
    </row>
    <row r="226" spans="1:1" ht="12.75">
      <c r="A226" s="47"/>
    </row>
    <row r="227" spans="1:1" ht="12.75">
      <c r="A227" s="47"/>
    </row>
    <row r="228" spans="1:1" ht="12.75">
      <c r="A228" s="47"/>
    </row>
    <row r="229" spans="1:1" ht="12.75">
      <c r="A229" s="47"/>
    </row>
    <row r="230" spans="1:1" ht="12.75">
      <c r="A230" s="47"/>
    </row>
    <row r="231" spans="1:1" ht="12.75">
      <c r="A231" s="47"/>
    </row>
    <row r="232" spans="1:1" ht="12.75">
      <c r="A232" s="47"/>
    </row>
    <row r="233" spans="1:1" ht="12.75">
      <c r="A233" s="47"/>
    </row>
    <row r="234" spans="1:1" ht="12.75">
      <c r="A234" s="47"/>
    </row>
    <row r="235" spans="1:1" ht="12.75">
      <c r="A235" s="47"/>
    </row>
    <row r="236" spans="1:1" ht="12.75">
      <c r="A236" s="47"/>
    </row>
    <row r="237" spans="1:1" ht="12.75">
      <c r="A237" s="47"/>
    </row>
    <row r="238" spans="1:1" ht="12.75">
      <c r="A238" s="47"/>
    </row>
    <row r="239" spans="1:1" ht="12.75">
      <c r="A239" s="47"/>
    </row>
    <row r="240" spans="1:1" ht="12.75">
      <c r="A240" s="47"/>
    </row>
    <row r="241" spans="1:1" ht="12.75">
      <c r="A241" s="47"/>
    </row>
    <row r="242" spans="1:1" ht="12.75">
      <c r="A242" s="47"/>
    </row>
    <row r="243" spans="1:1" ht="12.75">
      <c r="A243" s="47"/>
    </row>
    <row r="244" spans="1:1" ht="12.75">
      <c r="A244" s="47"/>
    </row>
    <row r="245" spans="1:1" ht="12.75">
      <c r="A245" s="47"/>
    </row>
    <row r="246" spans="1:1" ht="12.75">
      <c r="A246" s="47"/>
    </row>
    <row r="247" spans="1:1" ht="12.75">
      <c r="A247" s="47"/>
    </row>
    <row r="248" spans="1:1" ht="12.75">
      <c r="A248" s="47"/>
    </row>
    <row r="249" spans="1:1" ht="12.75">
      <c r="A249" s="47"/>
    </row>
    <row r="250" spans="1:1" ht="12.75">
      <c r="A250" s="47"/>
    </row>
    <row r="251" spans="1:1" ht="12.75">
      <c r="A251" s="47"/>
    </row>
    <row r="252" spans="1:1" ht="12.75">
      <c r="A252" s="47"/>
    </row>
    <row r="253" spans="1:1" ht="12.75">
      <c r="A253" s="47"/>
    </row>
    <row r="254" spans="1:1" ht="12.75">
      <c r="A254" s="47"/>
    </row>
    <row r="255" spans="1:1" ht="12.75">
      <c r="A255" s="47"/>
    </row>
    <row r="256" spans="1:1" ht="12.75">
      <c r="A256" s="47"/>
    </row>
    <row r="257" spans="1:1" ht="12.75">
      <c r="A257" s="47"/>
    </row>
    <row r="258" spans="1:1" ht="12.75">
      <c r="A258" s="47"/>
    </row>
    <row r="259" spans="1:1" ht="12.75">
      <c r="A259" s="47"/>
    </row>
    <row r="260" spans="1:1" ht="12.75">
      <c r="A260" s="47"/>
    </row>
    <row r="261" spans="1:1" ht="12.75">
      <c r="A261" s="47"/>
    </row>
    <row r="262" spans="1:1" ht="12.75">
      <c r="A262" s="47"/>
    </row>
    <row r="263" spans="1:1" ht="12.75">
      <c r="A263" s="47"/>
    </row>
    <row r="264" spans="1:1" ht="12.75">
      <c r="A264" s="47"/>
    </row>
    <row r="265" spans="1:1" ht="12.75">
      <c r="A265" s="47"/>
    </row>
    <row r="266" spans="1:1" ht="12.75">
      <c r="A266" s="47"/>
    </row>
    <row r="267" spans="1:1" ht="12.75">
      <c r="A267" s="47"/>
    </row>
    <row r="268" spans="1:1" ht="12.75">
      <c r="A268" s="47"/>
    </row>
    <row r="269" spans="1:1" ht="12.75">
      <c r="A269" s="47"/>
    </row>
    <row r="270" spans="1:1" ht="12.75">
      <c r="A270" s="47"/>
    </row>
    <row r="271" spans="1:1" ht="12.75">
      <c r="A271" s="47"/>
    </row>
    <row r="272" spans="1:1" ht="12.75">
      <c r="A272" s="47"/>
    </row>
    <row r="273" spans="1:1" ht="12.75">
      <c r="A273" s="47"/>
    </row>
    <row r="274" spans="1:1" ht="12.75">
      <c r="A274" s="47"/>
    </row>
    <row r="275" spans="1:1" ht="12.75">
      <c r="A275" s="47"/>
    </row>
    <row r="276" spans="1:1" ht="12.75">
      <c r="A276" s="47"/>
    </row>
    <row r="277" spans="1:1" ht="12.75">
      <c r="A277" s="47"/>
    </row>
    <row r="278" spans="1:1" ht="12.75">
      <c r="A278" s="47"/>
    </row>
    <row r="279" spans="1:1" ht="12.75">
      <c r="A279" s="47"/>
    </row>
    <row r="280" spans="1:1" ht="12.75">
      <c r="A280" s="47"/>
    </row>
    <row r="281" spans="1:1" ht="12.75">
      <c r="A281" s="47"/>
    </row>
    <row r="282" spans="1:1" ht="12.75">
      <c r="A282" s="47"/>
    </row>
    <row r="283" spans="1:1" ht="12.75">
      <c r="A283" s="47"/>
    </row>
    <row r="284" spans="1:1" ht="12.75">
      <c r="A284" s="47"/>
    </row>
    <row r="285" spans="1:1" ht="12.75">
      <c r="A285" s="47"/>
    </row>
    <row r="286" spans="1:1" ht="12.75">
      <c r="A286" s="47"/>
    </row>
    <row r="287" spans="1:1" ht="12.75">
      <c r="A287" s="47"/>
    </row>
    <row r="288" spans="1:1" ht="12.75">
      <c r="A288" s="47"/>
    </row>
    <row r="289" spans="1:1" ht="12.75">
      <c r="A289" s="47"/>
    </row>
    <row r="290" spans="1:1" ht="12.75">
      <c r="A290" s="47"/>
    </row>
    <row r="291" spans="1:1" ht="12.75">
      <c r="A291" s="47"/>
    </row>
    <row r="292" spans="1:1" ht="12.75">
      <c r="A292" s="47"/>
    </row>
    <row r="293" spans="1:1" ht="12.75">
      <c r="A293" s="47"/>
    </row>
    <row r="294" spans="1:1" ht="12.75">
      <c r="A294" s="47"/>
    </row>
    <row r="295" spans="1:1" ht="12.75">
      <c r="A295" s="47"/>
    </row>
    <row r="296" spans="1:1" ht="12.75">
      <c r="A296" s="47"/>
    </row>
    <row r="297" spans="1:1" ht="12.75">
      <c r="A297" s="47"/>
    </row>
    <row r="298" spans="1:1" ht="12.75">
      <c r="A298" s="47"/>
    </row>
    <row r="299" spans="1:1" ht="12.75">
      <c r="A299" s="47"/>
    </row>
    <row r="300" spans="1:1" ht="12.75">
      <c r="A300" s="47"/>
    </row>
    <row r="301" spans="1:1" ht="12.75">
      <c r="A301" s="47"/>
    </row>
    <row r="302" spans="1:1" ht="12.75">
      <c r="A302" s="47"/>
    </row>
    <row r="303" spans="1:1" ht="12.75">
      <c r="A303" s="47"/>
    </row>
    <row r="304" spans="1:1" ht="12.75">
      <c r="A304" s="47"/>
    </row>
    <row r="305" spans="1:1" ht="12.75">
      <c r="A305" s="47"/>
    </row>
    <row r="306" spans="1:1" ht="12.75">
      <c r="A306" s="47"/>
    </row>
    <row r="307" spans="1:1" ht="12.75">
      <c r="A307" s="47"/>
    </row>
    <row r="308" spans="1:1" ht="12.75">
      <c r="A308" s="47"/>
    </row>
    <row r="309" spans="1:1" ht="12.75">
      <c r="A309" s="47"/>
    </row>
    <row r="310" spans="1:1" ht="12.75">
      <c r="A310" s="47"/>
    </row>
    <row r="311" spans="1:1" ht="12.75">
      <c r="A311" s="47"/>
    </row>
    <row r="312" spans="1:1" ht="12.75">
      <c r="A312" s="47"/>
    </row>
    <row r="313" spans="1:1" ht="12.75">
      <c r="A313" s="47"/>
    </row>
    <row r="314" spans="1:1" ht="12.75">
      <c r="A314" s="47"/>
    </row>
    <row r="315" spans="1:1" ht="12.75">
      <c r="A315" s="47"/>
    </row>
    <row r="316" spans="1:1" ht="12.75">
      <c r="A316" s="47"/>
    </row>
    <row r="317" spans="1:1" ht="12.75">
      <c r="A317" s="47"/>
    </row>
    <row r="318" spans="1:1" ht="12.75">
      <c r="A318" s="47"/>
    </row>
    <row r="319" spans="1:1" ht="12.75">
      <c r="A319" s="47"/>
    </row>
    <row r="320" spans="1:1" ht="12.75">
      <c r="A320" s="47"/>
    </row>
    <row r="321" spans="1:1" ht="12.75">
      <c r="A321" s="47"/>
    </row>
    <row r="322" spans="1:1" ht="12.75">
      <c r="A322" s="47"/>
    </row>
    <row r="323" spans="1:1" ht="12.75">
      <c r="A323" s="47"/>
    </row>
    <row r="324" spans="1:1" ht="12.75">
      <c r="A324" s="47"/>
    </row>
    <row r="325" spans="1:1" ht="12.75">
      <c r="A325" s="47"/>
    </row>
    <row r="326" spans="1:1" ht="12.75">
      <c r="A326" s="47"/>
    </row>
    <row r="327" spans="1:1" ht="12.75">
      <c r="A327" s="47"/>
    </row>
    <row r="328" spans="1:1" ht="12.75">
      <c r="A328" s="47"/>
    </row>
    <row r="329" spans="1:1" ht="12.75">
      <c r="A329" s="47"/>
    </row>
    <row r="330" spans="1:1" ht="12.75">
      <c r="A330" s="47"/>
    </row>
    <row r="331" spans="1:1" ht="12.75">
      <c r="A331" s="47"/>
    </row>
    <row r="332" spans="1:1" ht="12.75">
      <c r="A332" s="47"/>
    </row>
    <row r="333" spans="1:1" ht="12.75">
      <c r="A333" s="47"/>
    </row>
    <row r="334" spans="1:1" ht="12.75">
      <c r="A334" s="47"/>
    </row>
    <row r="335" spans="1:1" ht="12.75">
      <c r="A335" s="47"/>
    </row>
    <row r="336" spans="1:1" ht="12.75">
      <c r="A336" s="47"/>
    </row>
    <row r="337" spans="1:1" ht="12.75">
      <c r="A337" s="47"/>
    </row>
    <row r="338" spans="1:1" ht="12.75">
      <c r="A338" s="47"/>
    </row>
    <row r="339" spans="1:1" ht="12.75">
      <c r="A339" s="47"/>
    </row>
    <row r="340" spans="1:1" ht="12.75">
      <c r="A340" s="47"/>
    </row>
    <row r="341" spans="1:1" ht="12.75">
      <c r="A341" s="47"/>
    </row>
    <row r="342" spans="1:1" ht="12.75">
      <c r="A342" s="47"/>
    </row>
    <row r="343" spans="1:1" ht="12.75">
      <c r="A343" s="47"/>
    </row>
    <row r="344" spans="1:1" ht="12.75">
      <c r="A344" s="47"/>
    </row>
    <row r="345" spans="1:1" ht="12.75">
      <c r="A345" s="47"/>
    </row>
    <row r="346" spans="1:1" ht="12.75">
      <c r="A346" s="47"/>
    </row>
    <row r="347" spans="1:1" ht="12.75">
      <c r="A347" s="47"/>
    </row>
    <row r="348" spans="1:1" ht="12.75">
      <c r="A348" s="47"/>
    </row>
    <row r="349" spans="1:1" ht="12.75">
      <c r="A349" s="47"/>
    </row>
    <row r="350" spans="1:1" ht="12.75">
      <c r="A350" s="47"/>
    </row>
    <row r="351" spans="1:1" ht="12.75">
      <c r="A351" s="47"/>
    </row>
    <row r="352" spans="1:1" ht="12.75">
      <c r="A352" s="47"/>
    </row>
    <row r="353" spans="1:1" ht="12.75">
      <c r="A353" s="47"/>
    </row>
    <row r="354" spans="1:1" ht="12.75">
      <c r="A354" s="47"/>
    </row>
    <row r="355" spans="1:1" ht="12.75">
      <c r="A355" s="47"/>
    </row>
    <row r="356" spans="1:1" ht="12.75">
      <c r="A356" s="47"/>
    </row>
    <row r="357" spans="1:1" ht="12.75">
      <c r="A357" s="47"/>
    </row>
    <row r="358" spans="1:1" ht="12.75">
      <c r="A358" s="47"/>
    </row>
    <row r="359" spans="1:1" ht="12.75">
      <c r="A359" s="47"/>
    </row>
    <row r="360" spans="1:1" ht="12.75">
      <c r="A360" s="47"/>
    </row>
    <row r="361" spans="1:1" ht="12.75">
      <c r="A361" s="47"/>
    </row>
    <row r="362" spans="1:1" ht="12.75">
      <c r="A362" s="47"/>
    </row>
    <row r="363" spans="1:1" ht="12.75">
      <c r="A363" s="47"/>
    </row>
    <row r="364" spans="1:1" ht="12.75">
      <c r="A364" s="47"/>
    </row>
    <row r="365" spans="1:1" ht="12.75">
      <c r="A365" s="47"/>
    </row>
    <row r="366" spans="1:1" ht="12.75">
      <c r="A366" s="47"/>
    </row>
    <row r="367" spans="1:1" ht="12.75">
      <c r="A367" s="47"/>
    </row>
    <row r="368" spans="1:1" ht="12.75">
      <c r="A368" s="47"/>
    </row>
    <row r="369" spans="1:1" ht="12.75">
      <c r="A369" s="47"/>
    </row>
    <row r="370" spans="1:1" ht="12.75">
      <c r="A370" s="47"/>
    </row>
    <row r="371" spans="1:1" ht="12.75">
      <c r="A371" s="47"/>
    </row>
    <row r="372" spans="1:1" ht="12.75">
      <c r="A372" s="47"/>
    </row>
    <row r="373" spans="1:1" ht="12.75">
      <c r="A373" s="47"/>
    </row>
    <row r="374" spans="1:1" ht="12.75">
      <c r="A374" s="47"/>
    </row>
    <row r="375" spans="1:1" ht="12.75">
      <c r="A375" s="47"/>
    </row>
    <row r="376" spans="1:1" ht="12.75">
      <c r="A376" s="47"/>
    </row>
    <row r="377" spans="1:1" ht="12.75">
      <c r="A377" s="47"/>
    </row>
    <row r="378" spans="1:1" ht="12.75">
      <c r="A378" s="47"/>
    </row>
    <row r="379" spans="1:1" ht="12.75">
      <c r="A379" s="47"/>
    </row>
    <row r="380" spans="1:1" ht="12.75">
      <c r="A380" s="47"/>
    </row>
    <row r="381" spans="1:1" ht="12.75">
      <c r="A381" s="47"/>
    </row>
    <row r="382" spans="1:1" ht="12.75">
      <c r="A382" s="47"/>
    </row>
    <row r="383" spans="1:1" ht="12.75">
      <c r="A383" s="47"/>
    </row>
    <row r="384" spans="1:1" ht="12.75">
      <c r="A384" s="47"/>
    </row>
    <row r="385" spans="1:1" ht="12.75">
      <c r="A385" s="47"/>
    </row>
    <row r="386" spans="1:1" ht="12.75">
      <c r="A386" s="47"/>
    </row>
    <row r="387" spans="1:1" ht="12.75">
      <c r="A387" s="47"/>
    </row>
    <row r="388" spans="1:1" ht="12.75">
      <c r="A388" s="47"/>
    </row>
    <row r="389" spans="1:1" ht="12.75">
      <c r="A389" s="47"/>
    </row>
    <row r="390" spans="1:1" ht="12.75">
      <c r="A390" s="47"/>
    </row>
    <row r="391" spans="1:1" ht="12.75">
      <c r="A391" s="47"/>
    </row>
    <row r="392" spans="1:1" ht="12.75">
      <c r="A392" s="47"/>
    </row>
    <row r="393" spans="1:1" ht="12.75">
      <c r="A393" s="47"/>
    </row>
    <row r="394" spans="1:1" ht="12.75">
      <c r="A394" s="47"/>
    </row>
    <row r="395" spans="1:1" ht="12.75">
      <c r="A395" s="47"/>
    </row>
    <row r="396" spans="1:1" ht="12.75">
      <c r="A396" s="47"/>
    </row>
    <row r="397" spans="1:1" ht="12.75">
      <c r="A397" s="47"/>
    </row>
    <row r="398" spans="1:1" ht="12.75">
      <c r="A398" s="47"/>
    </row>
    <row r="399" spans="1:1" ht="12.75">
      <c r="A399" s="47"/>
    </row>
    <row r="400" spans="1:1" ht="12.75">
      <c r="A400" s="47"/>
    </row>
    <row r="401" spans="1:1" ht="12.75">
      <c r="A401" s="47"/>
    </row>
    <row r="402" spans="1:1" ht="12.75">
      <c r="A402" s="47"/>
    </row>
    <row r="403" spans="1:1" ht="12.75">
      <c r="A403" s="47"/>
    </row>
    <row r="404" spans="1:1" ht="12.75">
      <c r="A404" s="47"/>
    </row>
    <row r="405" spans="1:1" ht="12.75">
      <c r="A405" s="47"/>
    </row>
    <row r="406" spans="1:1" ht="12.75">
      <c r="A406" s="47"/>
    </row>
    <row r="407" spans="1:1" ht="12.75">
      <c r="A407" s="47"/>
    </row>
    <row r="408" spans="1:1" ht="12.75">
      <c r="A408" s="47"/>
    </row>
    <row r="409" spans="1:1" ht="12.75">
      <c r="A409" s="47"/>
    </row>
    <row r="410" spans="1:1" ht="12.75">
      <c r="A410" s="47"/>
    </row>
    <row r="411" spans="1:1" ht="12.75">
      <c r="A411" s="47"/>
    </row>
    <row r="412" spans="1:1" ht="12.75">
      <c r="A412" s="47"/>
    </row>
    <row r="413" spans="1:1" ht="12.75">
      <c r="A413" s="47"/>
    </row>
    <row r="414" spans="1:1" ht="12.75">
      <c r="A414" s="47"/>
    </row>
    <row r="415" spans="1:1" ht="12.75">
      <c r="A415" s="47"/>
    </row>
    <row r="416" spans="1:1" ht="12.75">
      <c r="A416" s="47"/>
    </row>
    <row r="417" spans="1:1" ht="12.75">
      <c r="A417" s="47"/>
    </row>
    <row r="418" spans="1:1" ht="12.75">
      <c r="A418" s="47"/>
    </row>
    <row r="419" spans="1:1" ht="12.75">
      <c r="A419" s="47"/>
    </row>
    <row r="420" spans="1:1" ht="12.75">
      <c r="A420" s="47"/>
    </row>
    <row r="421" spans="1:1" ht="12.75">
      <c r="A421" s="47"/>
    </row>
    <row r="422" spans="1:1" ht="12.75">
      <c r="A422" s="47"/>
    </row>
    <row r="423" spans="1:1" ht="12.75">
      <c r="A423" s="47"/>
    </row>
    <row r="424" spans="1:1" ht="12.75">
      <c r="A424" s="47"/>
    </row>
    <row r="425" spans="1:1" ht="12.75">
      <c r="A425" s="47"/>
    </row>
    <row r="426" spans="1:1" ht="12.75">
      <c r="A426" s="47"/>
    </row>
    <row r="427" spans="1:1" ht="12.75">
      <c r="A427" s="47"/>
    </row>
    <row r="428" spans="1:1" ht="12.75">
      <c r="A428" s="47"/>
    </row>
    <row r="429" spans="1:1" ht="12.75">
      <c r="A429" s="47"/>
    </row>
    <row r="430" spans="1:1" ht="12.75">
      <c r="A430" s="47"/>
    </row>
    <row r="431" spans="1:1" ht="12.75">
      <c r="A431" s="47"/>
    </row>
    <row r="432" spans="1:1" ht="12.75">
      <c r="A432" s="47"/>
    </row>
    <row r="433" spans="1:1" ht="12.75">
      <c r="A433" s="47"/>
    </row>
    <row r="434" spans="1:1" ht="12.75">
      <c r="A434" s="47"/>
    </row>
    <row r="435" spans="1:1" ht="12.75">
      <c r="A435" s="47"/>
    </row>
    <row r="436" spans="1:1" ht="12.75">
      <c r="A436" s="47"/>
    </row>
    <row r="437" spans="1:1" ht="12.75">
      <c r="A437" s="47"/>
    </row>
    <row r="438" spans="1:1" ht="12.75">
      <c r="A438" s="47"/>
    </row>
    <row r="439" spans="1:1" ht="12.75">
      <c r="A439" s="47"/>
    </row>
    <row r="440" spans="1:1" ht="12.75">
      <c r="A440" s="47"/>
    </row>
    <row r="441" spans="1:1" ht="12.75">
      <c r="A441" s="47"/>
    </row>
    <row r="442" spans="1:1" ht="12.75">
      <c r="A442" s="47"/>
    </row>
    <row r="443" spans="1:1" ht="12.75">
      <c r="A443" s="47"/>
    </row>
    <row r="444" spans="1:1" ht="12.75">
      <c r="A444" s="47"/>
    </row>
    <row r="445" spans="1:1" ht="12.75">
      <c r="A445" s="47"/>
    </row>
    <row r="446" spans="1:1" ht="12.75">
      <c r="A446" s="47"/>
    </row>
    <row r="447" spans="1:1" ht="12.75">
      <c r="A447" s="47"/>
    </row>
    <row r="448" spans="1:1" ht="12.75">
      <c r="A448" s="47"/>
    </row>
    <row r="449" spans="1:1" ht="12.75">
      <c r="A449" s="47"/>
    </row>
    <row r="450" spans="1:1" ht="12.75">
      <c r="A450" s="47"/>
    </row>
    <row r="451" spans="1:1" ht="12.75">
      <c r="A451" s="47"/>
    </row>
    <row r="452" spans="1:1" ht="12.75">
      <c r="A452" s="47"/>
    </row>
    <row r="453" spans="1:1" ht="12.75">
      <c r="A453" s="47"/>
    </row>
    <row r="454" spans="1:1" ht="12.75">
      <c r="A454" s="47"/>
    </row>
    <row r="455" spans="1:1" ht="12.75">
      <c r="A455" s="47"/>
    </row>
    <row r="456" spans="1:1" ht="12.75">
      <c r="A456" s="47"/>
    </row>
    <row r="457" spans="1:1" ht="12.75">
      <c r="A457" s="47"/>
    </row>
    <row r="458" spans="1:1" ht="12.75">
      <c r="A458" s="47"/>
    </row>
    <row r="459" spans="1:1" ht="12.75">
      <c r="A459" s="47"/>
    </row>
    <row r="460" spans="1:1" ht="12.75">
      <c r="A460" s="47"/>
    </row>
    <row r="461" spans="1:1" ht="12.75">
      <c r="A461" s="47"/>
    </row>
    <row r="462" spans="1:1" ht="12.75">
      <c r="A462" s="47"/>
    </row>
    <row r="463" spans="1:1" ht="12.75">
      <c r="A463" s="47"/>
    </row>
    <row r="464" spans="1:1" ht="12.75">
      <c r="A464" s="47"/>
    </row>
    <row r="465" spans="1:1" ht="12.75">
      <c r="A465" s="47"/>
    </row>
    <row r="466" spans="1:1" ht="12.75">
      <c r="A466" s="47"/>
    </row>
    <row r="467" spans="1:1" ht="12.75">
      <c r="A467" s="47"/>
    </row>
    <row r="468" spans="1:1" ht="12.75">
      <c r="A468" s="47"/>
    </row>
    <row r="469" spans="1:1" ht="12.75">
      <c r="A469" s="47"/>
    </row>
    <row r="470" spans="1:1" ht="12.75">
      <c r="A470" s="47"/>
    </row>
    <row r="471" spans="1:1" ht="12.75">
      <c r="A471" s="47"/>
    </row>
    <row r="472" spans="1:1" ht="12.75">
      <c r="A472" s="47"/>
    </row>
    <row r="473" spans="1:1" ht="12.75">
      <c r="A473" s="47"/>
    </row>
    <row r="474" spans="1:1" ht="12.75">
      <c r="A474" s="47"/>
    </row>
    <row r="475" spans="1:1" ht="12.75">
      <c r="A475" s="47"/>
    </row>
    <row r="476" spans="1:1" ht="12.75">
      <c r="A476" s="47"/>
    </row>
    <row r="477" spans="1:1" ht="12.75">
      <c r="A477" s="47"/>
    </row>
    <row r="478" spans="1:1" ht="12.75">
      <c r="A478" s="47"/>
    </row>
    <row r="479" spans="1:1" ht="12.75">
      <c r="A479" s="47"/>
    </row>
    <row r="480" spans="1:1" ht="12.75">
      <c r="A480" s="47"/>
    </row>
    <row r="481" spans="1:1" ht="12.75">
      <c r="A481" s="47"/>
    </row>
    <row r="482" spans="1:1" ht="12.75">
      <c r="A482" s="47"/>
    </row>
    <row r="483" spans="1:1" ht="12.75">
      <c r="A483" s="47"/>
    </row>
    <row r="484" spans="1:1" ht="12.75">
      <c r="A484" s="47"/>
    </row>
    <row r="485" spans="1:1" ht="12.75">
      <c r="A485" s="47"/>
    </row>
    <row r="486" spans="1:1" ht="12.75">
      <c r="A486" s="47"/>
    </row>
    <row r="487" spans="1:1" ht="12.75">
      <c r="A487" s="47"/>
    </row>
    <row r="488" spans="1:1" ht="12.75">
      <c r="A488" s="47"/>
    </row>
    <row r="489" spans="1:1" ht="12.75">
      <c r="A489" s="47"/>
    </row>
    <row r="490" spans="1:1" ht="12.75">
      <c r="A490" s="47"/>
    </row>
    <row r="491" spans="1:1" ht="12.75">
      <c r="A491" s="47"/>
    </row>
    <row r="492" spans="1:1" ht="12.75">
      <c r="A492" s="47"/>
    </row>
    <row r="493" spans="1:1" ht="12.75">
      <c r="A493" s="47"/>
    </row>
    <row r="494" spans="1:1" ht="12.75">
      <c r="A494" s="47"/>
    </row>
    <row r="495" spans="1:1" ht="12.75">
      <c r="A495" s="47"/>
    </row>
    <row r="496" spans="1:1" ht="12.75">
      <c r="A496" s="47"/>
    </row>
    <row r="497" spans="1:1" ht="12.75">
      <c r="A497" s="47"/>
    </row>
    <row r="498" spans="1:1" ht="12.75">
      <c r="A498" s="47"/>
    </row>
    <row r="499" spans="1:1" ht="12.75">
      <c r="A499" s="47"/>
    </row>
    <row r="500" spans="1:1" ht="12.75">
      <c r="A500" s="47"/>
    </row>
    <row r="501" spans="1:1" ht="12.75">
      <c r="A501" s="47"/>
    </row>
    <row r="502" spans="1:1" ht="12.75">
      <c r="A502" s="47"/>
    </row>
    <row r="503" spans="1:1" ht="12.75">
      <c r="A503" s="47"/>
    </row>
    <row r="504" spans="1:1" ht="12.75">
      <c r="A504" s="47"/>
    </row>
    <row r="505" spans="1:1" ht="12.75">
      <c r="A505" s="47"/>
    </row>
    <row r="506" spans="1:1" ht="12.75">
      <c r="A506" s="47"/>
    </row>
    <row r="507" spans="1:1" ht="12.75">
      <c r="A507" s="47"/>
    </row>
    <row r="508" spans="1:1" ht="12.75">
      <c r="A508" s="47"/>
    </row>
    <row r="509" spans="1:1" ht="12.75">
      <c r="A509" s="47"/>
    </row>
    <row r="510" spans="1:1" ht="12.75">
      <c r="A510" s="47"/>
    </row>
    <row r="511" spans="1:1" ht="12.75">
      <c r="A511" s="47"/>
    </row>
    <row r="512" spans="1:1" ht="12.75">
      <c r="A512" s="47"/>
    </row>
    <row r="513" spans="1:1" ht="12.75">
      <c r="A513" s="47"/>
    </row>
    <row r="514" spans="1:1" ht="12.75">
      <c r="A514" s="47"/>
    </row>
    <row r="515" spans="1:1" ht="12.75">
      <c r="A515" s="47"/>
    </row>
    <row r="516" spans="1:1" ht="12.75">
      <c r="A516" s="47"/>
    </row>
    <row r="517" spans="1:1" ht="12.75">
      <c r="A517" s="47"/>
    </row>
    <row r="518" spans="1:1" ht="12.75">
      <c r="A518" s="47"/>
    </row>
    <row r="519" spans="1:1" ht="12.75">
      <c r="A519" s="47"/>
    </row>
    <row r="520" spans="1:1" ht="12.75">
      <c r="A520" s="47"/>
    </row>
    <row r="521" spans="1:1" ht="12.75">
      <c r="A521" s="47"/>
    </row>
    <row r="522" spans="1:1" ht="12.75">
      <c r="A522" s="47"/>
    </row>
    <row r="523" spans="1:1" ht="12.75">
      <c r="A523" s="47"/>
    </row>
    <row r="524" spans="1:1" ht="12.75">
      <c r="A524" s="47"/>
    </row>
    <row r="525" spans="1:1" ht="12.75">
      <c r="A525" s="47"/>
    </row>
    <row r="526" spans="1:1" ht="12.75">
      <c r="A526" s="47"/>
    </row>
    <row r="527" spans="1:1" ht="12.75">
      <c r="A527" s="47"/>
    </row>
    <row r="528" spans="1:1" ht="12.75">
      <c r="A528" s="47"/>
    </row>
    <row r="529" spans="1:1" ht="12.75">
      <c r="A529" s="47"/>
    </row>
    <row r="530" spans="1:1" ht="12.75">
      <c r="A530" s="47"/>
    </row>
    <row r="531" spans="1:1" ht="12.75">
      <c r="A531" s="47"/>
    </row>
    <row r="532" spans="1:1" ht="12.75">
      <c r="A532" s="47"/>
    </row>
    <row r="533" spans="1:1" ht="12.75">
      <c r="A533" s="47"/>
    </row>
    <row r="534" spans="1:1" ht="12.75">
      <c r="A534" s="47"/>
    </row>
    <row r="535" spans="1:1" ht="12.75">
      <c r="A535" s="47"/>
    </row>
    <row r="536" spans="1:1" ht="12.75">
      <c r="A536" s="47"/>
    </row>
    <row r="537" spans="1:1" ht="12.75">
      <c r="A537" s="47"/>
    </row>
    <row r="538" spans="1:1" ht="12.75">
      <c r="A538" s="47"/>
    </row>
    <row r="539" spans="1:1" ht="12.75">
      <c r="A539" s="47"/>
    </row>
    <row r="540" spans="1:1" ht="12.75">
      <c r="A540" s="47"/>
    </row>
    <row r="541" spans="1:1" ht="12.75">
      <c r="A541" s="47"/>
    </row>
    <row r="542" spans="1:1" ht="12.75">
      <c r="A542" s="47"/>
    </row>
    <row r="543" spans="1:1" ht="12.75">
      <c r="A543" s="47"/>
    </row>
    <row r="544" spans="1:1" ht="12.75">
      <c r="A544" s="47"/>
    </row>
    <row r="545" spans="1:1" ht="12.75">
      <c r="A545" s="47"/>
    </row>
    <row r="546" spans="1:1" ht="12.75">
      <c r="A546" s="47"/>
    </row>
    <row r="547" spans="1:1" ht="12.75">
      <c r="A547" s="47"/>
    </row>
    <row r="548" spans="1:1" ht="12.75">
      <c r="A548" s="47"/>
    </row>
    <row r="549" spans="1:1" ht="12.75">
      <c r="A549" s="47"/>
    </row>
    <row r="550" spans="1:1" ht="12.75">
      <c r="A550" s="47"/>
    </row>
    <row r="551" spans="1:1" ht="12.75">
      <c r="A551" s="47"/>
    </row>
    <row r="552" spans="1:1" ht="12.75">
      <c r="A552" s="47"/>
    </row>
    <row r="553" spans="1:1" ht="12.75">
      <c r="A553" s="47"/>
    </row>
    <row r="554" spans="1:1" ht="12.75">
      <c r="A554" s="47"/>
    </row>
    <row r="555" spans="1:1" ht="12.75">
      <c r="A555" s="47"/>
    </row>
    <row r="556" spans="1:1" ht="12.75">
      <c r="A556" s="47"/>
    </row>
    <row r="557" spans="1:1" ht="12.75">
      <c r="A557" s="47"/>
    </row>
    <row r="558" spans="1:1" ht="12.75">
      <c r="A558" s="47"/>
    </row>
    <row r="559" spans="1:1" ht="12.75">
      <c r="A559" s="47"/>
    </row>
    <row r="560" spans="1:1" ht="12.75">
      <c r="A560" s="47"/>
    </row>
    <row r="561" spans="1:1" ht="12.75">
      <c r="A561" s="47"/>
    </row>
    <row r="562" spans="1:1" ht="12.75">
      <c r="A562" s="47"/>
    </row>
    <row r="563" spans="1:1" ht="12.75">
      <c r="A563" s="47"/>
    </row>
    <row r="564" spans="1:1" ht="12.75">
      <c r="A564" s="47"/>
    </row>
    <row r="565" spans="1:1" ht="12.75">
      <c r="A565" s="47"/>
    </row>
    <row r="566" spans="1:1" ht="12.75">
      <c r="A566" s="47"/>
    </row>
    <row r="567" spans="1:1" ht="12.75">
      <c r="A567" s="47"/>
    </row>
    <row r="568" spans="1:1" ht="12.75">
      <c r="A568" s="47"/>
    </row>
    <row r="569" spans="1:1" ht="12.75">
      <c r="A569" s="47"/>
    </row>
    <row r="570" spans="1:1" ht="12.75">
      <c r="A570" s="47"/>
    </row>
    <row r="571" spans="1:1" ht="12.75">
      <c r="A571" s="47"/>
    </row>
    <row r="572" spans="1:1" ht="12.75">
      <c r="A572" s="47"/>
    </row>
    <row r="573" spans="1:1" ht="12.75">
      <c r="A573" s="47"/>
    </row>
    <row r="574" spans="1:1" ht="12.75">
      <c r="A574" s="47"/>
    </row>
    <row r="575" spans="1:1" ht="12.75">
      <c r="A575" s="47"/>
    </row>
    <row r="576" spans="1:1" ht="12.75">
      <c r="A576" s="47"/>
    </row>
    <row r="577" spans="1:1" ht="12.75">
      <c r="A577" s="47"/>
    </row>
    <row r="578" spans="1:1" ht="12.75">
      <c r="A578" s="47"/>
    </row>
    <row r="579" spans="1:1" ht="12.75"/>
    <row r="580" spans="1:1" ht="12.75"/>
    <row r="581" spans="1:1" ht="12.75"/>
    <row r="582" spans="1:1" ht="12.75"/>
    <row r="583" spans="1:1" ht="12.75"/>
    <row r="584" spans="1:1" ht="12.75"/>
    <row r="585" spans="1:1" ht="12.75"/>
    <row r="586" spans="1:1" ht="12.75"/>
    <row r="587" spans="1:1" ht="12.75"/>
    <row r="588" spans="1:1" ht="12.75"/>
    <row r="589" spans="1:1" ht="12.75"/>
    <row r="590" spans="1:1" ht="12.75"/>
    <row r="591" spans="1:1" ht="12.75"/>
    <row r="592" spans="1:1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</sheetData>
  <mergeCells count="2">
    <mergeCell ref="A1:A4"/>
    <mergeCell ref="E5:O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8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6.85546875" customWidth="1"/>
    <col min="5" max="15" width="11.5703125" customWidth="1"/>
  </cols>
  <sheetData>
    <row r="1" spans="1:15" ht="15.75" customHeight="1">
      <c r="A1" s="30" t="s">
        <v>0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1"/>
    </row>
    <row r="2" spans="1:15" ht="15.75" customHeight="1">
      <c r="A2" s="1" t="s">
        <v>2</v>
      </c>
      <c r="B2" s="2"/>
      <c r="C2" s="2"/>
      <c r="D2" s="2"/>
      <c r="E2" s="3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9</v>
      </c>
      <c r="L2" s="3" t="s">
        <v>10</v>
      </c>
      <c r="M2" s="4" t="s">
        <v>11</v>
      </c>
      <c r="N2" s="3" t="s">
        <v>12</v>
      </c>
      <c r="O2" s="1" t="s">
        <v>13</v>
      </c>
    </row>
    <row r="3" spans="1:15" ht="15.75" customHeight="1">
      <c r="A3" s="5" t="s">
        <v>14</v>
      </c>
      <c r="B3" s="6"/>
      <c r="C3" s="6"/>
      <c r="D3" s="6"/>
      <c r="E3" s="5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5" t="s">
        <v>20</v>
      </c>
      <c r="K3" s="7" t="s">
        <v>17</v>
      </c>
      <c r="L3" s="7" t="s">
        <v>21</v>
      </c>
      <c r="M3" s="9" t="s">
        <v>22</v>
      </c>
      <c r="N3" s="7" t="s">
        <v>23</v>
      </c>
      <c r="O3" s="7" t="s">
        <v>19</v>
      </c>
    </row>
    <row r="4" spans="1:15" ht="15.75" customHeight="1">
      <c r="A4" s="10" t="s">
        <v>24</v>
      </c>
      <c r="B4" s="11"/>
      <c r="C4" s="11"/>
      <c r="D4" s="11"/>
      <c r="E4" s="12" t="str">
        <f ca="1">IFERROR(__xludf.DUMMYFUNCTION("IMPORTRANGE(""1Seb5WEOT5v6gJn0g8hdgUP7v5yl1tjkEcYOupDZKwNU"",""SEM1!K4"")"),"27")</f>
        <v>27</v>
      </c>
      <c r="F4" s="12" t="str">
        <f ca="1">IFERROR(__xludf.DUMMYFUNCTION("IMPORTRANGE(""1DjEAuvqwrhm06emuz64cvdc7rNxbUmD2WX5HJJKdJhE"",""SEM1!K4"")"),"20")</f>
        <v>20</v>
      </c>
      <c r="G4" s="12" t="str">
        <f ca="1">IFERROR(__xludf.DUMMYFUNCTION("ImportRange(""1Xbm7sCPfkN3yOIGWW4K9uZumncFcOjHWBhP_FCi_Aho"",""sem1!K4"")"),"16")</f>
        <v>16</v>
      </c>
      <c r="H4" s="13" t="str">
        <f ca="1">IFERROR(__xludf.DUMMYFUNCTION("ImportRange(""141av8lTEAjXZkp2glcC8ekZQIbauZnowoBDw9TbB94Y"",""sem1!e4"")"),"17")</f>
        <v>17</v>
      </c>
      <c r="I4" s="12" t="str">
        <f ca="1">IFERROR(__xludf.DUMMYFUNCTION("ImportRange(""1aGucSPn2cq_tvw1m-1oesmXfvXETerxibdJTymD6g3s"",""SEM1!Q4"")"),"16")</f>
        <v>16</v>
      </c>
      <c r="J4" s="13" t="str">
        <f ca="1">IFERROR(__xludf.DUMMYFUNCTION("IMPORTRANGE(""1KPLZIBYklGObEyIT9uJGPG99oosNhq5fUjKx7WRx_Xk"",""SEM1!q4"")"),"19")</f>
        <v>19</v>
      </c>
      <c r="K4" s="13" t="str">
        <f ca="1">IFERROR(__xludf.DUMMYFUNCTION("ImportRange(""1Xbm7sCPfkN3yOIGWW4K9uZumncFcOjHWBhP_FCi_Aho"",""sem1!Q4"")"),"17")</f>
        <v>17</v>
      </c>
      <c r="L4" s="13" t="str">
        <f ca="1">IFERROR(__xludf.DUMMYFUNCTION("IMPORTRANGE(""1JqnQi6QJ1sMs0yP_cd1aV2Z-TPY4lT_HfoTdJdqXBH0"",""SEM1!O4"")"),"")</f>
        <v/>
      </c>
      <c r="M4" s="14" t="str">
        <f ca="1">IFERROR(__xludf.DUMMYFUNCTION("IMPORTRANGE(""1xdF50wJNzW7wgi36L8a853Mff8iLj0ZIaZT1EG0Envo"",""sem1!m4"")"),"3")</f>
        <v>3</v>
      </c>
      <c r="N4" s="13" t="str">
        <f ca="1">IFERROR(__xludf.DUMMYFUNCTION("IMPORTRANGE(""1eDh0bZprejd8Sk-g0arGWs1CguB5h65CsNZb4ifRJyc"",""SEM1!Q4"")"),"8")</f>
        <v>8</v>
      </c>
      <c r="O4" s="13" t="str">
        <f ca="1">IFERROR(__xludf.DUMMYFUNCTION("ImportRange(""1aGucSPn2cq_tvw1m-1oesmXfvXETerxibdJTymD6g3s"",""SEM1!T4"")"),"6")</f>
        <v>6</v>
      </c>
    </row>
    <row r="5" spans="1:15" ht="15.75" customHeight="1">
      <c r="A5" s="15" t="s">
        <v>26</v>
      </c>
      <c r="B5" s="16"/>
      <c r="C5" s="16"/>
      <c r="D5" s="16"/>
      <c r="E5" s="17">
        <f t="shared" ref="E5:O5" ca="1" si="0">FLOOR(E4/4,1)</f>
        <v>6</v>
      </c>
      <c r="F5" s="17">
        <f t="shared" ca="1" si="0"/>
        <v>5</v>
      </c>
      <c r="G5" s="17">
        <f t="shared" ca="1" si="0"/>
        <v>4</v>
      </c>
      <c r="H5" s="18">
        <f t="shared" ca="1" si="0"/>
        <v>4</v>
      </c>
      <c r="I5" s="17">
        <f t="shared" ca="1" si="0"/>
        <v>4</v>
      </c>
      <c r="J5" s="18">
        <f t="shared" ca="1" si="0"/>
        <v>4</v>
      </c>
      <c r="K5" s="18">
        <f t="shared" ca="1" si="0"/>
        <v>4</v>
      </c>
      <c r="L5" s="18" t="e">
        <f t="shared" ca="1" si="0"/>
        <v>#VALUE!</v>
      </c>
      <c r="M5" s="17">
        <f t="shared" ca="1" si="0"/>
        <v>0</v>
      </c>
      <c r="N5" s="18">
        <f t="shared" ca="1" si="0"/>
        <v>2</v>
      </c>
      <c r="O5" s="18">
        <f t="shared" ca="1" si="0"/>
        <v>1</v>
      </c>
    </row>
    <row r="6" spans="1:15" ht="15.75" customHeight="1">
      <c r="A6" s="19" t="s">
        <v>27</v>
      </c>
      <c r="B6" s="20" t="s">
        <v>28</v>
      </c>
      <c r="C6" s="21" t="s">
        <v>29</v>
      </c>
      <c r="D6" s="21" t="s">
        <v>30</v>
      </c>
      <c r="E6" s="22" t="s">
        <v>31</v>
      </c>
      <c r="F6" s="23" t="s">
        <v>31</v>
      </c>
      <c r="G6" s="22" t="s">
        <v>31</v>
      </c>
      <c r="H6" s="19" t="s">
        <v>31</v>
      </c>
      <c r="I6" s="22" t="s">
        <v>31</v>
      </c>
      <c r="J6" s="19" t="s">
        <v>31</v>
      </c>
      <c r="K6" s="19" t="s">
        <v>32</v>
      </c>
      <c r="L6" s="19" t="s">
        <v>31</v>
      </c>
      <c r="M6" s="23" t="s">
        <v>31</v>
      </c>
      <c r="N6" s="19" t="s">
        <v>32</v>
      </c>
      <c r="O6" s="19" t="s">
        <v>31</v>
      </c>
    </row>
    <row r="7" spans="1:15" ht="15.75" customHeight="1">
      <c r="A7" s="24">
        <v>2451</v>
      </c>
      <c r="B7" s="25" t="s">
        <v>33</v>
      </c>
      <c r="C7" s="25" t="s">
        <v>8</v>
      </c>
      <c r="D7" s="25" t="s">
        <v>34</v>
      </c>
      <c r="E7" s="26">
        <f ca="1">'TYBCOM B'!E6/'TYBCOM B'!E$3</f>
        <v>0.40740740740740738</v>
      </c>
      <c r="F7" s="26">
        <f ca="1">'TYBCOM B'!F6/'TYBCOM B'!F$3</f>
        <v>0.54545454545454541</v>
      </c>
      <c r="G7" s="26">
        <f ca="1">'TYBCOM B'!G6/'TYBCOM B'!G$3</f>
        <v>0.6875</v>
      </c>
      <c r="H7" s="26">
        <f ca="1">'TYBCOM B'!H6/'TYBCOM B'!H$3</f>
        <v>0.47058823529411764</v>
      </c>
      <c r="I7" s="26">
        <f ca="1">'TYBCOM B'!I6/'TYBCOM B'!I$3</f>
        <v>0.625</v>
      </c>
      <c r="J7" s="26" t="e">
        <f ca="1">'TYBCOM B'!J6/'TYBCOM B'!J$3</f>
        <v>#N/A</v>
      </c>
      <c r="K7" s="27" t="str">
        <f>IF(C7="DIT",'TYBCOM B'!K6/'TYBCOM B'!K$3,"")</f>
        <v/>
      </c>
      <c r="L7" s="27" t="str">
        <f>IF(D7="CSA",'TYBCOM B'!L6/'TYBCOM B'!L$3,"")</f>
        <v/>
      </c>
      <c r="M7" s="27" t="str">
        <f>IF(D7="CSA",'TYBCOM B'!M6/'TYBCOM B'!M$3,"")</f>
        <v/>
      </c>
      <c r="N7" s="28">
        <f ca="1">IF(D7="PHBW",'TYBCOM B'!N6/'TYBCOM B'!N$3,"")</f>
        <v>0.66666666666666663</v>
      </c>
      <c r="O7" s="28" t="str">
        <f>IF(D7="EM",'TYBCOM B'!O6/'TYBCOM B'!O$3,"")</f>
        <v/>
      </c>
    </row>
    <row r="8" spans="1:15" ht="15.75" customHeight="1">
      <c r="A8" s="24">
        <v>2452</v>
      </c>
      <c r="B8" s="25" t="s">
        <v>35</v>
      </c>
      <c r="C8" s="25" t="s">
        <v>8</v>
      </c>
      <c r="D8" s="25" t="s">
        <v>10</v>
      </c>
      <c r="E8" s="26">
        <f ca="1">'TYBCOM B'!E7/'TYBCOM B'!E$3</f>
        <v>0.55555555555555558</v>
      </c>
      <c r="F8" s="26">
        <f ca="1">'TYBCOM B'!F7/'TYBCOM B'!F$3</f>
        <v>0.63636363636363635</v>
      </c>
      <c r="G8" s="26">
        <f ca="1">'TYBCOM B'!G7/'TYBCOM B'!G$3</f>
        <v>0.75</v>
      </c>
      <c r="H8" s="26">
        <f ca="1">'TYBCOM B'!H7/'TYBCOM B'!H$3</f>
        <v>0.47058823529411764</v>
      </c>
      <c r="I8" s="26">
        <f ca="1">'TYBCOM B'!I7/'TYBCOM B'!I$3</f>
        <v>0.625</v>
      </c>
      <c r="J8" s="26">
        <f ca="1">'TYBCOM B'!J7/'TYBCOM B'!J$3</f>
        <v>0.63157894736842102</v>
      </c>
      <c r="K8" s="27" t="str">
        <f>IF(C8="DIT",'TYBCOM B'!K7/'TYBCOM B'!K$3,"")</f>
        <v/>
      </c>
      <c r="L8" s="27">
        <f ca="1">IF(D8="CSA",'TYBCOM B'!L7/'TYBCOM B'!L$3,"")</f>
        <v>0.75</v>
      </c>
      <c r="M8" s="27">
        <f ca="1">IF(D8="CSA",'TYBCOM B'!M7/'TYBCOM B'!M$3,"")</f>
        <v>0.66666666666666663</v>
      </c>
      <c r="N8" s="28" t="str">
        <f>IF(D8="PHBW",'TYBCOM B'!N7/'TYBCOM B'!N$3,"")</f>
        <v/>
      </c>
      <c r="O8" s="28" t="str">
        <f>IF(D8="EM",'TYBCOM B'!O7/'TYBCOM B'!O$3,"")</f>
        <v/>
      </c>
    </row>
    <row r="9" spans="1:15" ht="15.75" customHeight="1">
      <c r="A9" s="24">
        <v>2453</v>
      </c>
      <c r="B9" s="25" t="s">
        <v>36</v>
      </c>
      <c r="C9" s="25" t="s">
        <v>9</v>
      </c>
      <c r="D9" s="25" t="s">
        <v>10</v>
      </c>
      <c r="E9" s="26">
        <f ca="1">'TYBCOM B'!E8/'TYBCOM B'!E$3</f>
        <v>0.14814814814814814</v>
      </c>
      <c r="F9" s="26">
        <f ca="1">'TYBCOM B'!F8/'TYBCOM B'!F$3</f>
        <v>0.40909090909090912</v>
      </c>
      <c r="G9" s="26">
        <f ca="1">'TYBCOM B'!G8/'TYBCOM B'!G$3</f>
        <v>0.25</v>
      </c>
      <c r="H9" s="26">
        <f ca="1">'TYBCOM B'!H8/'TYBCOM B'!H$3</f>
        <v>0.29411764705882354</v>
      </c>
      <c r="I9" s="26">
        <f ca="1">'TYBCOM B'!I8/'TYBCOM B'!I$3</f>
        <v>0.125</v>
      </c>
      <c r="J9" s="26" t="e">
        <f ca="1">'TYBCOM B'!J8/'TYBCOM B'!J$3</f>
        <v>#VALUE!</v>
      </c>
      <c r="K9" s="27">
        <f ca="1">IF(C9="DIT",'TYBCOM B'!K8/'TYBCOM B'!K$3,"")</f>
        <v>0.11764705882352941</v>
      </c>
      <c r="L9" s="27">
        <f ca="1">IF(D9="CSA",'TYBCOM B'!L8/'TYBCOM B'!L$3,"")</f>
        <v>6.25E-2</v>
      </c>
      <c r="M9" s="27">
        <f ca="1">IF(D9="CSA",'TYBCOM B'!M8/'TYBCOM B'!M$3,"")</f>
        <v>0.16666666666666666</v>
      </c>
      <c r="N9" s="28" t="str">
        <f>IF(D9="PHBW",'TYBCOM B'!N8/'TYBCOM B'!N$3,"")</f>
        <v/>
      </c>
      <c r="O9" s="28" t="str">
        <f>IF(D9="EM",'TYBCOM B'!O8/'TYBCOM B'!O$3,"")</f>
        <v/>
      </c>
    </row>
    <row r="10" spans="1:15" ht="15.75" customHeight="1">
      <c r="A10" s="24">
        <v>2454</v>
      </c>
      <c r="B10" s="25" t="s">
        <v>37</v>
      </c>
      <c r="C10" s="25" t="s">
        <v>9</v>
      </c>
      <c r="D10" s="25" t="s">
        <v>38</v>
      </c>
      <c r="E10" s="26">
        <f ca="1">'TYBCOM B'!E9/'TYBCOM B'!E$3</f>
        <v>0.44444444444444442</v>
      </c>
      <c r="F10" s="26">
        <f ca="1">'TYBCOM B'!F9/'TYBCOM B'!F$3</f>
        <v>0.40909090909090912</v>
      </c>
      <c r="G10" s="26">
        <f ca="1">'TYBCOM B'!G9/'TYBCOM B'!G$3</f>
        <v>0.375</v>
      </c>
      <c r="H10" s="26">
        <f ca="1">'TYBCOM B'!H9/'TYBCOM B'!H$3</f>
        <v>0.35294117647058826</v>
      </c>
      <c r="I10" s="26">
        <f ca="1">'TYBCOM B'!I9/'TYBCOM B'!I$3</f>
        <v>0.4375</v>
      </c>
      <c r="J10" s="26" t="e">
        <f ca="1">'TYBCOM B'!J9/'TYBCOM B'!J$3</f>
        <v>#VALUE!</v>
      </c>
      <c r="K10" s="27">
        <f ca="1">IF(C10="DIT",'TYBCOM B'!K9/'TYBCOM B'!K$3,"")</f>
        <v>0.35294117647058826</v>
      </c>
      <c r="L10" s="27" t="str">
        <f>IF(D10="CSA",'TYBCOM B'!L9/'TYBCOM B'!L$3,"")</f>
        <v/>
      </c>
      <c r="M10" s="27" t="str">
        <f>IF(D10="CSA",'TYBCOM B'!M9/'TYBCOM B'!M$3,"")</f>
        <v/>
      </c>
      <c r="N10" s="28" t="str">
        <f>IF(D10="PHBW",'TYBCOM B'!N9/'TYBCOM B'!N$3,"")</f>
        <v/>
      </c>
      <c r="O10" s="28">
        <f ca="1">IF(D10="EM",'TYBCOM B'!O9/'TYBCOM B'!O$3,"")</f>
        <v>0.4</v>
      </c>
    </row>
    <row r="11" spans="1:15" ht="15.75" customHeight="1">
      <c r="A11" s="24">
        <v>2455</v>
      </c>
      <c r="B11" s="25" t="s">
        <v>39</v>
      </c>
      <c r="C11" s="25" t="s">
        <v>8</v>
      </c>
      <c r="D11" s="25" t="s">
        <v>38</v>
      </c>
      <c r="E11" s="26">
        <f ca="1">'TYBCOM B'!E10/'TYBCOM B'!E$3</f>
        <v>0.29629629629629628</v>
      </c>
      <c r="F11" s="26">
        <f ca="1">'TYBCOM B'!F10/'TYBCOM B'!F$3</f>
        <v>0.54545454545454541</v>
      </c>
      <c r="G11" s="26">
        <f ca="1">'TYBCOM B'!G10/'TYBCOM B'!G$3</f>
        <v>0.6875</v>
      </c>
      <c r="H11" s="26">
        <f ca="1">'TYBCOM B'!H10/'TYBCOM B'!H$3</f>
        <v>0.35294117647058826</v>
      </c>
      <c r="I11" s="26">
        <f ca="1">'TYBCOM B'!I10/'TYBCOM B'!I$3</f>
        <v>0.25</v>
      </c>
      <c r="J11" s="26">
        <f ca="1">'TYBCOM B'!J10/'TYBCOM B'!J$3</f>
        <v>0.68421052631578949</v>
      </c>
      <c r="K11" s="27" t="str">
        <f>IF(C11="DIT",'TYBCOM B'!K10/'TYBCOM B'!K$3,"")</f>
        <v/>
      </c>
      <c r="L11" s="27" t="str">
        <f>IF(D11="CSA",'TYBCOM B'!L10/'TYBCOM B'!L$3,"")</f>
        <v/>
      </c>
      <c r="M11" s="27" t="str">
        <f>IF(D11="CSA",'TYBCOM B'!M10/'TYBCOM B'!M$3,"")</f>
        <v/>
      </c>
      <c r="N11" s="28" t="str">
        <f>IF(D11="PHBW",'TYBCOM B'!N10/'TYBCOM B'!N$3,"")</f>
        <v/>
      </c>
      <c r="O11" s="28">
        <f ca="1">IF(D11="EM",'TYBCOM B'!O10/'TYBCOM B'!O$3,"")</f>
        <v>0.5</v>
      </c>
    </row>
    <row r="12" spans="1:15" ht="15.75" customHeight="1">
      <c r="A12" s="24">
        <v>2456</v>
      </c>
      <c r="B12" s="25" t="s">
        <v>40</v>
      </c>
      <c r="C12" s="25" t="s">
        <v>8</v>
      </c>
      <c r="D12" s="25" t="s">
        <v>10</v>
      </c>
      <c r="E12" s="26">
        <f ca="1">'TYBCOM B'!E11/'TYBCOM B'!E$3</f>
        <v>0.66666666666666663</v>
      </c>
      <c r="F12" s="26">
        <f ca="1">'TYBCOM B'!F11/'TYBCOM B'!F$3</f>
        <v>0.40909090909090912</v>
      </c>
      <c r="G12" s="26">
        <f ca="1">'TYBCOM B'!G11/'TYBCOM B'!G$3</f>
        <v>0.75</v>
      </c>
      <c r="H12" s="26">
        <f ca="1">'TYBCOM B'!H11/'TYBCOM B'!H$3</f>
        <v>0.58823529411764708</v>
      </c>
      <c r="I12" s="26">
        <f ca="1">'TYBCOM B'!I11/'TYBCOM B'!I$3</f>
        <v>0.75</v>
      </c>
      <c r="J12" s="26">
        <f ca="1">'TYBCOM B'!J11/'TYBCOM B'!J$3</f>
        <v>1</v>
      </c>
      <c r="K12" s="27" t="str">
        <f>IF(C12="DIT",'TYBCOM B'!K11/'TYBCOM B'!K$3,"")</f>
        <v/>
      </c>
      <c r="L12" s="27">
        <f ca="1">IF(D12="CSA",'TYBCOM B'!L11/'TYBCOM B'!L$3,"")</f>
        <v>0.75</v>
      </c>
      <c r="M12" s="27">
        <f ca="1">IF(D12="CSA",'TYBCOM B'!M11/'TYBCOM B'!M$3,"")</f>
        <v>0.33333333333333331</v>
      </c>
      <c r="N12" s="28" t="str">
        <f>IF(D12="PHBW",'TYBCOM B'!N11/'TYBCOM B'!N$3,"")</f>
        <v/>
      </c>
      <c r="O12" s="28" t="str">
        <f>IF(D12="EM",'TYBCOM B'!O11/'TYBCOM B'!O$3,"")</f>
        <v/>
      </c>
    </row>
    <row r="13" spans="1:15" ht="15.75" customHeight="1">
      <c r="A13" s="24">
        <v>2457</v>
      </c>
      <c r="B13" s="25" t="s">
        <v>41</v>
      </c>
      <c r="C13" s="25" t="s">
        <v>8</v>
      </c>
      <c r="D13" s="25" t="s">
        <v>34</v>
      </c>
      <c r="E13" s="26">
        <f ca="1">'TYBCOM B'!E12/'TYBCOM B'!E$3</f>
        <v>0.22222222222222221</v>
      </c>
      <c r="F13" s="26">
        <f ca="1">'TYBCOM B'!F12/'TYBCOM B'!F$3</f>
        <v>0.54545454545454541</v>
      </c>
      <c r="G13" s="26">
        <f ca="1">'TYBCOM B'!G12/'TYBCOM B'!G$3</f>
        <v>0.375</v>
      </c>
      <c r="H13" s="26">
        <f ca="1">'TYBCOM B'!H12/'TYBCOM B'!H$3</f>
        <v>0.23529411764705882</v>
      </c>
      <c r="I13" s="26">
        <f ca="1">'TYBCOM B'!I12/'TYBCOM B'!I$3</f>
        <v>0.25</v>
      </c>
      <c r="J13" s="26">
        <f ca="1">'TYBCOM B'!J12/'TYBCOM B'!J$3</f>
        <v>0.52631578947368418</v>
      </c>
      <c r="K13" s="27" t="str">
        <f>IF(C13="DIT",'TYBCOM B'!K12/'TYBCOM B'!K$3,"")</f>
        <v/>
      </c>
      <c r="L13" s="27" t="str">
        <f>IF(D13="CSA",'TYBCOM B'!L12/'TYBCOM B'!L$3,"")</f>
        <v/>
      </c>
      <c r="M13" s="27" t="str">
        <f>IF(D13="CSA",'TYBCOM B'!M12/'TYBCOM B'!M$3,"")</f>
        <v/>
      </c>
      <c r="N13" s="28">
        <f ca="1">IF(D13="PHBW",'TYBCOM B'!N12/'TYBCOM B'!N$3,"")</f>
        <v>0.13333333333333333</v>
      </c>
      <c r="O13" s="28" t="str">
        <f>IF(D13="EM",'TYBCOM B'!O12/'TYBCOM B'!O$3,"")</f>
        <v/>
      </c>
    </row>
    <row r="14" spans="1:15" ht="15.75" customHeight="1">
      <c r="A14" s="24">
        <v>2458</v>
      </c>
      <c r="B14" s="25" t="s">
        <v>42</v>
      </c>
      <c r="C14" s="25" t="s">
        <v>9</v>
      </c>
      <c r="D14" s="25" t="s">
        <v>38</v>
      </c>
      <c r="E14" s="26">
        <f ca="1">'TYBCOM B'!E13/'TYBCOM B'!E$3</f>
        <v>0.48148148148148145</v>
      </c>
      <c r="F14" s="26">
        <f ca="1">'TYBCOM B'!F13/'TYBCOM B'!F$3</f>
        <v>0.59090909090909094</v>
      </c>
      <c r="G14" s="26">
        <f ca="1">'TYBCOM B'!G13/'TYBCOM B'!G$3</f>
        <v>0.5</v>
      </c>
      <c r="H14" s="26">
        <f ca="1">'TYBCOM B'!H13/'TYBCOM B'!H$3</f>
        <v>0.41176470588235292</v>
      </c>
      <c r="I14" s="26">
        <f ca="1">'TYBCOM B'!I13/'TYBCOM B'!I$3</f>
        <v>0.375</v>
      </c>
      <c r="J14" s="26" t="e">
        <f ca="1">'TYBCOM B'!J13/'TYBCOM B'!J$3</f>
        <v>#VALUE!</v>
      </c>
      <c r="K14" s="27">
        <f ca="1">IF(C14="DIT",'TYBCOM B'!K13/'TYBCOM B'!K$3,"")</f>
        <v>0.41176470588235292</v>
      </c>
      <c r="L14" s="27" t="str">
        <f>IF(D14="CSA",'TYBCOM B'!L13/'TYBCOM B'!L$3,"")</f>
        <v/>
      </c>
      <c r="M14" s="27" t="str">
        <f>IF(D14="CSA",'TYBCOM B'!M13/'TYBCOM B'!M$3,"")</f>
        <v/>
      </c>
      <c r="N14" s="28" t="str">
        <f>IF(D14="PHBW",'TYBCOM B'!N13/'TYBCOM B'!N$3,"")</f>
        <v/>
      </c>
      <c r="O14" s="28">
        <f ca="1">IF(D14="EM",'TYBCOM B'!O13/'TYBCOM B'!O$3,"")</f>
        <v>0.4</v>
      </c>
    </row>
    <row r="15" spans="1:15" ht="15.75" customHeight="1">
      <c r="A15" s="24">
        <v>2459</v>
      </c>
      <c r="B15" s="25" t="s">
        <v>43</v>
      </c>
      <c r="C15" s="25" t="s">
        <v>9</v>
      </c>
      <c r="D15" s="25" t="s">
        <v>34</v>
      </c>
      <c r="E15" s="26">
        <f ca="1">'TYBCOM B'!E14/'TYBCOM B'!E$3</f>
        <v>0.62962962962962965</v>
      </c>
      <c r="F15" s="26">
        <f ca="1">'TYBCOM B'!F14/'TYBCOM B'!F$3</f>
        <v>0.77272727272727271</v>
      </c>
      <c r="G15" s="26">
        <f ca="1">'TYBCOM B'!G14/'TYBCOM B'!G$3</f>
        <v>0.875</v>
      </c>
      <c r="H15" s="26">
        <f ca="1">'TYBCOM B'!H14/'TYBCOM B'!H$3</f>
        <v>0.29411764705882354</v>
      </c>
      <c r="I15" s="26">
        <f ca="1">'TYBCOM B'!I14/'TYBCOM B'!I$3</f>
        <v>0.875</v>
      </c>
      <c r="J15" s="26" t="e">
        <f ca="1">'TYBCOM B'!J14/'TYBCOM B'!J$3</f>
        <v>#VALUE!</v>
      </c>
      <c r="K15" s="27">
        <f ca="1">IF(C15="DIT",'TYBCOM B'!K14/'TYBCOM B'!K$3,"")</f>
        <v>0.6470588235294118</v>
      </c>
      <c r="L15" s="27" t="str">
        <f>IF(D15="CSA",'TYBCOM B'!L14/'TYBCOM B'!L$3,"")</f>
        <v/>
      </c>
      <c r="M15" s="27" t="str">
        <f>IF(D15="CSA",'TYBCOM B'!M14/'TYBCOM B'!M$3,"")</f>
        <v/>
      </c>
      <c r="N15" s="28">
        <f ca="1">IF(D15="PHBW",'TYBCOM B'!N14/'TYBCOM B'!N$3,"")</f>
        <v>0.8666666666666667</v>
      </c>
      <c r="O15" s="28" t="str">
        <f>IF(D15="EM",'TYBCOM B'!O14/'TYBCOM B'!O$3,"")</f>
        <v/>
      </c>
    </row>
    <row r="16" spans="1:15" ht="15.75" customHeight="1">
      <c r="A16" s="24">
        <v>2460</v>
      </c>
      <c r="B16" s="25" t="s">
        <v>44</v>
      </c>
      <c r="C16" s="25" t="s">
        <v>8</v>
      </c>
      <c r="D16" s="25" t="s">
        <v>34</v>
      </c>
      <c r="E16" s="26">
        <f ca="1">'TYBCOM B'!E15/'TYBCOM B'!E$3</f>
        <v>0.92592592592592593</v>
      </c>
      <c r="F16" s="26">
        <f ca="1">'TYBCOM B'!F15/'TYBCOM B'!F$3</f>
        <v>0.36363636363636365</v>
      </c>
      <c r="G16" s="26">
        <f ca="1">'TYBCOM B'!G15/'TYBCOM B'!G$3</f>
        <v>0.625</v>
      </c>
      <c r="H16" s="26">
        <f ca="1">'TYBCOM B'!H15/'TYBCOM B'!H$3</f>
        <v>0.76470588235294112</v>
      </c>
      <c r="I16" s="26">
        <f ca="1">'TYBCOM B'!I15/'TYBCOM B'!I$3</f>
        <v>0.8125</v>
      </c>
      <c r="J16" s="26">
        <f ca="1">'TYBCOM B'!J15/'TYBCOM B'!J$3</f>
        <v>0.84210526315789469</v>
      </c>
      <c r="K16" s="27" t="str">
        <f>IF(C16="DIT",'TYBCOM B'!K15/'TYBCOM B'!K$3,"")</f>
        <v/>
      </c>
      <c r="L16" s="27" t="str">
        <f>IF(D16="CSA",'TYBCOM B'!L15/'TYBCOM B'!L$3,"")</f>
        <v/>
      </c>
      <c r="M16" s="27" t="str">
        <f>IF(D16="CSA",'TYBCOM B'!M15/'TYBCOM B'!M$3,"")</f>
        <v/>
      </c>
      <c r="N16" s="28">
        <f ca="1">IF(D16="PHBW",'TYBCOM B'!N15/'TYBCOM B'!N$3,"")</f>
        <v>0.33333333333333331</v>
      </c>
      <c r="O16" s="28" t="str">
        <f>IF(D16="EM",'TYBCOM B'!O15/'TYBCOM B'!O$3,"")</f>
        <v/>
      </c>
    </row>
    <row r="17" spans="1:15" ht="15.75" customHeight="1">
      <c r="A17" s="24">
        <v>2461</v>
      </c>
      <c r="B17" s="25" t="s">
        <v>45</v>
      </c>
      <c r="C17" s="25" t="s">
        <v>8</v>
      </c>
      <c r="D17" s="25" t="s">
        <v>34</v>
      </c>
      <c r="E17" s="26">
        <f ca="1">'TYBCOM B'!E16/'TYBCOM B'!E$3</f>
        <v>0.7407407407407407</v>
      </c>
      <c r="F17" s="26">
        <f ca="1">'TYBCOM B'!F16/'TYBCOM B'!F$3</f>
        <v>0.54545454545454541</v>
      </c>
      <c r="G17" s="26">
        <f ca="1">'TYBCOM B'!G16/'TYBCOM B'!G$3</f>
        <v>0.6875</v>
      </c>
      <c r="H17" s="26">
        <f ca="1">'TYBCOM B'!H16/'TYBCOM B'!H$3</f>
        <v>0.88235294117647056</v>
      </c>
      <c r="I17" s="26">
        <f ca="1">'TYBCOM B'!I16/'TYBCOM B'!I$3</f>
        <v>0.5625</v>
      </c>
      <c r="J17" s="26">
        <f ca="1">'TYBCOM B'!J16/'TYBCOM B'!J$3</f>
        <v>0.52631578947368418</v>
      </c>
      <c r="K17" s="27" t="str">
        <f>IF(C17="DIT",'TYBCOM B'!K16/'TYBCOM B'!K$3,"")</f>
        <v/>
      </c>
      <c r="L17" s="27" t="str">
        <f>IF(D17="CSA",'TYBCOM B'!L16/'TYBCOM B'!L$3,"")</f>
        <v/>
      </c>
      <c r="M17" s="27" t="str">
        <f>IF(D17="CSA",'TYBCOM B'!M16/'TYBCOM B'!M$3,"")</f>
        <v/>
      </c>
      <c r="N17" s="28">
        <f ca="1">IF(D17="PHBW",'TYBCOM B'!N16/'TYBCOM B'!N$3,"")</f>
        <v>1</v>
      </c>
      <c r="O17" s="28" t="str">
        <f>IF(D17="EM",'TYBCOM B'!O16/'TYBCOM B'!O$3,"")</f>
        <v/>
      </c>
    </row>
    <row r="18" spans="1:15" ht="15.75" customHeight="1">
      <c r="A18" s="24">
        <v>2462</v>
      </c>
      <c r="B18" s="25" t="s">
        <v>46</v>
      </c>
      <c r="C18" s="25" t="s">
        <v>9</v>
      </c>
      <c r="D18" s="25" t="s">
        <v>38</v>
      </c>
      <c r="E18" s="26">
        <f ca="1">'TYBCOM B'!E17/'TYBCOM B'!E$3</f>
        <v>0.40740740740740738</v>
      </c>
      <c r="F18" s="26">
        <f ca="1">'TYBCOM B'!F17/'TYBCOM B'!F$3</f>
        <v>0.40909090909090912</v>
      </c>
      <c r="G18" s="26">
        <f ca="1">'TYBCOM B'!G17/'TYBCOM B'!G$3</f>
        <v>0.5625</v>
      </c>
      <c r="H18" s="26">
        <f ca="1">'TYBCOM B'!H17/'TYBCOM B'!H$3</f>
        <v>0.17647058823529413</v>
      </c>
      <c r="I18" s="26">
        <f ca="1">'TYBCOM B'!I17/'TYBCOM B'!I$3</f>
        <v>0.5</v>
      </c>
      <c r="J18" s="26" t="e">
        <f ca="1">'TYBCOM B'!J17/'TYBCOM B'!J$3</f>
        <v>#VALUE!</v>
      </c>
      <c r="K18" s="27">
        <f ca="1">IF(C18="DIT",'TYBCOM B'!K17/'TYBCOM B'!K$3,"")</f>
        <v>0.35294117647058826</v>
      </c>
      <c r="L18" s="27" t="str">
        <f>IF(D18="CSA",'TYBCOM B'!L17/'TYBCOM B'!L$3,"")</f>
        <v/>
      </c>
      <c r="M18" s="27" t="str">
        <f>IF(D18="CSA",'TYBCOM B'!M17/'TYBCOM B'!M$3,"")</f>
        <v/>
      </c>
      <c r="N18" s="28" t="str">
        <f>IF(D18="PHBW",'TYBCOM B'!N17/'TYBCOM B'!N$3,"")</f>
        <v/>
      </c>
      <c r="O18" s="28">
        <f ca="1">IF(D18="EM",'TYBCOM B'!O17/'TYBCOM B'!O$3,"")</f>
        <v>0.7</v>
      </c>
    </row>
    <row r="19" spans="1:15" ht="15.75" customHeight="1">
      <c r="A19" s="24">
        <v>2463</v>
      </c>
      <c r="B19" s="25" t="s">
        <v>47</v>
      </c>
      <c r="C19" s="25" t="s">
        <v>8</v>
      </c>
      <c r="D19" s="25" t="s">
        <v>10</v>
      </c>
      <c r="E19" s="26">
        <f ca="1">'TYBCOM B'!E18/'TYBCOM B'!E$3</f>
        <v>0.29629629629629628</v>
      </c>
      <c r="F19" s="26">
        <f ca="1">'TYBCOM B'!F18/'TYBCOM B'!F$3</f>
        <v>0.36363636363636365</v>
      </c>
      <c r="G19" s="26">
        <f ca="1">'TYBCOM B'!G18/'TYBCOM B'!G$3</f>
        <v>0.75</v>
      </c>
      <c r="H19" s="26">
        <f ca="1">'TYBCOM B'!H18/'TYBCOM B'!H$3</f>
        <v>0.35294117647058826</v>
      </c>
      <c r="I19" s="26">
        <f ca="1">'TYBCOM B'!I18/'TYBCOM B'!I$3</f>
        <v>0.4375</v>
      </c>
      <c r="J19" s="26">
        <f ca="1">'TYBCOM B'!J18/'TYBCOM B'!J$3</f>
        <v>0.68421052631578949</v>
      </c>
      <c r="K19" s="27" t="str">
        <f>IF(C19="DIT",'TYBCOM B'!K18/'TYBCOM B'!K$3,"")</f>
        <v/>
      </c>
      <c r="L19" s="27">
        <f ca="1">IF(D19="CSA",'TYBCOM B'!L18/'TYBCOM B'!L$3,"")</f>
        <v>0.625</v>
      </c>
      <c r="M19" s="27">
        <f ca="1">IF(D19="CSA",'TYBCOM B'!M18/'TYBCOM B'!M$3,"")</f>
        <v>0.5</v>
      </c>
      <c r="N19" s="28" t="str">
        <f>IF(D19="PHBW",'TYBCOM B'!N18/'TYBCOM B'!N$3,"")</f>
        <v/>
      </c>
      <c r="O19" s="28" t="str">
        <f>IF(D19="EM",'TYBCOM B'!O18/'TYBCOM B'!O$3,"")</f>
        <v/>
      </c>
    </row>
    <row r="20" spans="1:15" ht="15.75" customHeight="1">
      <c r="A20" s="24">
        <v>2464</v>
      </c>
      <c r="B20" s="25" t="s">
        <v>48</v>
      </c>
      <c r="C20" s="25" t="s">
        <v>8</v>
      </c>
      <c r="D20" s="25" t="s">
        <v>10</v>
      </c>
      <c r="E20" s="26">
        <f ca="1">'TYBCOM B'!E19/'TYBCOM B'!E$3</f>
        <v>7.407407407407407E-2</v>
      </c>
      <c r="F20" s="26">
        <f ca="1">'TYBCOM B'!F19/'TYBCOM B'!F$3</f>
        <v>0.40909090909090912</v>
      </c>
      <c r="G20" s="26">
        <f ca="1">'TYBCOM B'!G19/'TYBCOM B'!G$3</f>
        <v>0.125</v>
      </c>
      <c r="H20" s="26">
        <f ca="1">'TYBCOM B'!H19/'TYBCOM B'!H$3</f>
        <v>0.29411764705882354</v>
      </c>
      <c r="I20" s="26">
        <f ca="1">'TYBCOM B'!I19/'TYBCOM B'!I$3</f>
        <v>0.125</v>
      </c>
      <c r="J20" s="26">
        <f ca="1">'TYBCOM B'!J19/'TYBCOM B'!J$3</f>
        <v>0.68421052631578949</v>
      </c>
      <c r="K20" s="27" t="str">
        <f>IF(C20="DIT",'TYBCOM B'!K19/'TYBCOM B'!K$3,"")</f>
        <v/>
      </c>
      <c r="L20" s="27">
        <f ca="1">IF(D20="CSA",'TYBCOM B'!L19/'TYBCOM B'!L$3,"")</f>
        <v>6.25E-2</v>
      </c>
      <c r="M20" s="27">
        <f ca="1">IF(D20="CSA",'TYBCOM B'!M19/'TYBCOM B'!M$3,"")</f>
        <v>0.16666666666666666</v>
      </c>
      <c r="N20" s="28" t="str">
        <f>IF(D20="PHBW",'TYBCOM B'!N19/'TYBCOM B'!N$3,"")</f>
        <v/>
      </c>
      <c r="O20" s="28" t="str">
        <f>IF(D20="EM",'TYBCOM B'!O19/'TYBCOM B'!O$3,"")</f>
        <v/>
      </c>
    </row>
    <row r="21" spans="1:15" ht="15.75" customHeight="1">
      <c r="A21" s="24">
        <v>2465</v>
      </c>
      <c r="B21" s="25" t="s">
        <v>49</v>
      </c>
      <c r="C21" s="25" t="s">
        <v>8</v>
      </c>
      <c r="D21" s="25" t="s">
        <v>38</v>
      </c>
      <c r="E21" s="26">
        <f ca="1">'TYBCOM B'!E20/'TYBCOM B'!E$3</f>
        <v>0.37037037037037035</v>
      </c>
      <c r="F21" s="26">
        <f ca="1">'TYBCOM B'!F20/'TYBCOM B'!F$3</f>
        <v>0.31818181818181818</v>
      </c>
      <c r="G21" s="26">
        <f ca="1">'TYBCOM B'!G20/'TYBCOM B'!G$3</f>
        <v>0.625</v>
      </c>
      <c r="H21" s="26">
        <f ca="1">'TYBCOM B'!H20/'TYBCOM B'!H$3</f>
        <v>0.47058823529411764</v>
      </c>
      <c r="I21" s="26">
        <f ca="1">'TYBCOM B'!I20/'TYBCOM B'!I$3</f>
        <v>0.375</v>
      </c>
      <c r="J21" s="26">
        <f ca="1">'TYBCOM B'!J20/'TYBCOM B'!J$3</f>
        <v>0.73684210526315785</v>
      </c>
      <c r="K21" s="27" t="str">
        <f>IF(C21="DIT",'TYBCOM B'!K20/'TYBCOM B'!K$3,"")</f>
        <v/>
      </c>
      <c r="L21" s="27" t="str">
        <f>IF(D21="CSA",'TYBCOM B'!L20/'TYBCOM B'!L$3,"")</f>
        <v/>
      </c>
      <c r="M21" s="27" t="str">
        <f>IF(D21="CSA",'TYBCOM B'!M20/'TYBCOM B'!M$3,"")</f>
        <v/>
      </c>
      <c r="N21" s="28" t="str">
        <f>IF(D21="PHBW",'TYBCOM B'!N20/'TYBCOM B'!N$3,"")</f>
        <v/>
      </c>
      <c r="O21" s="28">
        <f ca="1">IF(D21="EM",'TYBCOM B'!O20/'TYBCOM B'!O$3,"")</f>
        <v>0.3</v>
      </c>
    </row>
    <row r="22" spans="1:15" ht="15.75" customHeight="1">
      <c r="A22" s="24">
        <v>2466</v>
      </c>
      <c r="B22" s="25" t="s">
        <v>50</v>
      </c>
      <c r="C22" s="25" t="s">
        <v>8</v>
      </c>
      <c r="D22" s="25" t="s">
        <v>38</v>
      </c>
      <c r="E22" s="26">
        <f ca="1">'TYBCOM B'!E21/'TYBCOM B'!E$3</f>
        <v>0.7407407407407407</v>
      </c>
      <c r="F22" s="26">
        <f ca="1">'TYBCOM B'!F21/'TYBCOM B'!F$3</f>
        <v>0.68181818181818177</v>
      </c>
      <c r="G22" s="26">
        <f ca="1">'TYBCOM B'!G21/'TYBCOM B'!G$3</f>
        <v>0.625</v>
      </c>
      <c r="H22" s="26">
        <f ca="1">'TYBCOM B'!H21/'TYBCOM B'!H$3</f>
        <v>0.58823529411764708</v>
      </c>
      <c r="I22" s="26">
        <f ca="1">'TYBCOM B'!I21/'TYBCOM B'!I$3</f>
        <v>0.625</v>
      </c>
      <c r="J22" s="26">
        <f ca="1">'TYBCOM B'!J21/'TYBCOM B'!J$3</f>
        <v>0.78947368421052633</v>
      </c>
      <c r="K22" s="27" t="str">
        <f>IF(C22="DIT",'TYBCOM B'!K21/'TYBCOM B'!K$3,"")</f>
        <v/>
      </c>
      <c r="L22" s="27" t="str">
        <f>IF(D22="CSA",'TYBCOM B'!L21/'TYBCOM B'!L$3,"")</f>
        <v/>
      </c>
      <c r="M22" s="27" t="str">
        <f>IF(D22="CSA",'TYBCOM B'!M21/'TYBCOM B'!M$3,"")</f>
        <v/>
      </c>
      <c r="N22" s="28" t="str">
        <f>IF(D22="PHBW",'TYBCOM B'!N21/'TYBCOM B'!N$3,"")</f>
        <v/>
      </c>
      <c r="O22" s="28">
        <f ca="1">IF(D22="EM",'TYBCOM B'!O21/'TYBCOM B'!O$3,"")</f>
        <v>0.6</v>
      </c>
    </row>
    <row r="23" spans="1:15" ht="15.75" customHeight="1">
      <c r="A23" s="24">
        <v>2467</v>
      </c>
      <c r="B23" s="25" t="s">
        <v>51</v>
      </c>
      <c r="C23" s="25" t="s">
        <v>8</v>
      </c>
      <c r="D23" s="25" t="s">
        <v>34</v>
      </c>
      <c r="E23" s="26">
        <f ca="1">'TYBCOM B'!E22/'TYBCOM B'!E$3</f>
        <v>0.40740740740740738</v>
      </c>
      <c r="F23" s="26">
        <f ca="1">'TYBCOM B'!F22/'TYBCOM B'!F$3</f>
        <v>0.22727272727272727</v>
      </c>
      <c r="G23" s="26">
        <f ca="1">'TYBCOM B'!G22/'TYBCOM B'!G$3</f>
        <v>0.375</v>
      </c>
      <c r="H23" s="26">
        <f ca="1">'TYBCOM B'!H22/'TYBCOM B'!H$3</f>
        <v>0.52941176470588236</v>
      </c>
      <c r="I23" s="26">
        <f ca="1">'TYBCOM B'!I22/'TYBCOM B'!I$3</f>
        <v>0.5</v>
      </c>
      <c r="J23" s="26">
        <f ca="1">'TYBCOM B'!J22/'TYBCOM B'!J$3</f>
        <v>0.78947368421052633</v>
      </c>
      <c r="K23" s="27" t="str">
        <f>IF(C23="DIT",'TYBCOM B'!K22/'TYBCOM B'!K$3,"")</f>
        <v/>
      </c>
      <c r="L23" s="27" t="str">
        <f>IF(D23="CSA",'TYBCOM B'!L22/'TYBCOM B'!L$3,"")</f>
        <v/>
      </c>
      <c r="M23" s="27" t="str">
        <f>IF(D23="CSA",'TYBCOM B'!M22/'TYBCOM B'!M$3,"")</f>
        <v/>
      </c>
      <c r="N23" s="28">
        <f ca="1">IF(D23="PHBW",'TYBCOM B'!N22/'TYBCOM B'!N$3,"")</f>
        <v>0.53333333333333333</v>
      </c>
      <c r="O23" s="28" t="str">
        <f>IF(D23="EM",'TYBCOM B'!O22/'TYBCOM B'!O$3,"")</f>
        <v/>
      </c>
    </row>
    <row r="24" spans="1:15" ht="12.75">
      <c r="A24" s="24">
        <v>2468</v>
      </c>
      <c r="B24" s="25" t="s">
        <v>52</v>
      </c>
      <c r="C24" s="25" t="s">
        <v>8</v>
      </c>
      <c r="D24" s="25" t="s">
        <v>10</v>
      </c>
      <c r="E24" s="26">
        <f ca="1">'TYBCOM B'!E23/'TYBCOM B'!E$3</f>
        <v>0.85185185185185186</v>
      </c>
      <c r="F24" s="26">
        <f ca="1">'TYBCOM B'!F23/'TYBCOM B'!F$3</f>
        <v>0.72727272727272729</v>
      </c>
      <c r="G24" s="26">
        <f ca="1">'TYBCOM B'!G23/'TYBCOM B'!G$3</f>
        <v>0.9375</v>
      </c>
      <c r="H24" s="26">
        <f ca="1">'TYBCOM B'!H23/'TYBCOM B'!H$3</f>
        <v>0.76470588235294112</v>
      </c>
      <c r="I24" s="26">
        <f ca="1">'TYBCOM B'!I23/'TYBCOM B'!I$3</f>
        <v>0.8125</v>
      </c>
      <c r="J24" s="26">
        <f ca="1">'TYBCOM B'!J23/'TYBCOM B'!J$3</f>
        <v>0.63157894736842102</v>
      </c>
      <c r="K24" s="27" t="str">
        <f>IF(C24="DIT",'TYBCOM B'!K23/'TYBCOM B'!K$3,"")</f>
        <v/>
      </c>
      <c r="L24" s="27">
        <f ca="1">IF(D24="CSA",'TYBCOM B'!L23/'TYBCOM B'!L$3,"")</f>
        <v>0.9375</v>
      </c>
      <c r="M24" s="27">
        <f ca="1">IF(D24="CSA",'TYBCOM B'!M23/'TYBCOM B'!M$3,"")</f>
        <v>0.5</v>
      </c>
      <c r="N24" s="28" t="str">
        <f>IF(D24="PHBW",'TYBCOM B'!N23/'TYBCOM B'!N$3,"")</f>
        <v/>
      </c>
      <c r="O24" s="28" t="str">
        <f>IF(D24="EM",'TYBCOM B'!O23/'TYBCOM B'!O$3,"")</f>
        <v/>
      </c>
    </row>
    <row r="25" spans="1:15" ht="12.75">
      <c r="A25" s="24">
        <v>2469</v>
      </c>
      <c r="B25" s="25" t="s">
        <v>53</v>
      </c>
      <c r="C25" s="25" t="s">
        <v>8</v>
      </c>
      <c r="D25" s="25" t="s">
        <v>10</v>
      </c>
      <c r="E25" s="26">
        <f ca="1">'TYBCOM B'!E24/'TYBCOM B'!E$3</f>
        <v>0.33333333333333331</v>
      </c>
      <c r="F25" s="26">
        <f ca="1">'TYBCOM B'!F24/'TYBCOM B'!F$3</f>
        <v>0.18181818181818182</v>
      </c>
      <c r="G25" s="26">
        <f ca="1">'TYBCOM B'!G24/'TYBCOM B'!G$3</f>
        <v>0.375</v>
      </c>
      <c r="H25" s="26">
        <f ca="1">'TYBCOM B'!H24/'TYBCOM B'!H$3</f>
        <v>0.23529411764705882</v>
      </c>
      <c r="I25" s="26">
        <f ca="1">'TYBCOM B'!I24/'TYBCOM B'!I$3</f>
        <v>0.1875</v>
      </c>
      <c r="J25" s="26">
        <f ca="1">'TYBCOM B'!J24/'TYBCOM B'!J$3</f>
        <v>0.31578947368421051</v>
      </c>
      <c r="K25" s="27" t="str">
        <f>IF(C25="DIT",'TYBCOM B'!K24/'TYBCOM B'!K$3,"")</f>
        <v/>
      </c>
      <c r="L25" s="27">
        <f ca="1">IF(D25="CSA",'TYBCOM B'!L24/'TYBCOM B'!L$3,"")</f>
        <v>0.4375</v>
      </c>
      <c r="M25" s="27">
        <f ca="1">IF(D25="CSA",'TYBCOM B'!M24/'TYBCOM B'!M$3,"")</f>
        <v>0.5</v>
      </c>
      <c r="N25" s="28" t="str">
        <f>IF(D25="PHBW",'TYBCOM B'!N24/'TYBCOM B'!N$3,"")</f>
        <v/>
      </c>
      <c r="O25" s="28" t="str">
        <f>IF(D25="EM",'TYBCOM B'!O24/'TYBCOM B'!O$3,"")</f>
        <v/>
      </c>
    </row>
    <row r="26" spans="1:15" ht="12.75">
      <c r="A26" s="24">
        <v>2470</v>
      </c>
      <c r="B26" s="25" t="s">
        <v>54</v>
      </c>
      <c r="C26" s="25" t="s">
        <v>8</v>
      </c>
      <c r="D26" s="25" t="s">
        <v>34</v>
      </c>
      <c r="E26" s="26">
        <f ca="1">'TYBCOM B'!E25/'TYBCOM B'!E$3</f>
        <v>0.85185185185185186</v>
      </c>
      <c r="F26" s="26">
        <f ca="1">'TYBCOM B'!F25/'TYBCOM B'!F$3</f>
        <v>0.86363636363636365</v>
      </c>
      <c r="G26" s="26">
        <f ca="1">'TYBCOM B'!G25/'TYBCOM B'!G$3</f>
        <v>0.9375</v>
      </c>
      <c r="H26" s="26">
        <f ca="1">'TYBCOM B'!H25/'TYBCOM B'!H$3</f>
        <v>0.82352941176470584</v>
      </c>
      <c r="I26" s="26">
        <f ca="1">'TYBCOM B'!I25/'TYBCOM B'!I$3</f>
        <v>0.875</v>
      </c>
      <c r="J26" s="26">
        <f ca="1">'TYBCOM B'!J25/'TYBCOM B'!J$3</f>
        <v>0.57894736842105265</v>
      </c>
      <c r="K26" s="27" t="str">
        <f>IF(C26="DIT",'TYBCOM B'!K25/'TYBCOM B'!K$3,"")</f>
        <v/>
      </c>
      <c r="L26" s="27" t="str">
        <f>IF(D26="CSA",'TYBCOM B'!L25/'TYBCOM B'!L$3,"")</f>
        <v/>
      </c>
      <c r="M26" s="27" t="str">
        <f>IF(D26="CSA",'TYBCOM B'!M25/'TYBCOM B'!M$3,"")</f>
        <v/>
      </c>
      <c r="N26" s="28">
        <f ca="1">IF(D26="PHBW",'TYBCOM B'!N25/'TYBCOM B'!N$3,"")</f>
        <v>1</v>
      </c>
      <c r="O26" s="28" t="str">
        <f>IF(D26="EM",'TYBCOM B'!O25/'TYBCOM B'!O$3,"")</f>
        <v/>
      </c>
    </row>
    <row r="27" spans="1:15" ht="12.75">
      <c r="A27" s="24">
        <v>2471</v>
      </c>
      <c r="B27" s="25" t="s">
        <v>55</v>
      </c>
      <c r="C27" s="25" t="s">
        <v>8</v>
      </c>
      <c r="D27" s="25" t="s">
        <v>38</v>
      </c>
      <c r="E27" s="26">
        <f ca="1">'TYBCOM B'!E26/'TYBCOM B'!E$3</f>
        <v>0.7407407407407407</v>
      </c>
      <c r="F27" s="26">
        <f ca="1">'TYBCOM B'!F26/'TYBCOM B'!F$3</f>
        <v>0.77272727272727271</v>
      </c>
      <c r="G27" s="26">
        <f ca="1">'TYBCOM B'!G26/'TYBCOM B'!G$3</f>
        <v>0.8125</v>
      </c>
      <c r="H27" s="26">
        <f ca="1">'TYBCOM B'!H26/'TYBCOM B'!H$3</f>
        <v>0.6470588235294118</v>
      </c>
      <c r="I27" s="26">
        <f ca="1">'TYBCOM B'!I26/'TYBCOM B'!I$3</f>
        <v>0.8125</v>
      </c>
      <c r="J27" s="26">
        <f ca="1">'TYBCOM B'!J26/'TYBCOM B'!J$3</f>
        <v>0.73684210526315785</v>
      </c>
      <c r="K27" s="27" t="str">
        <f>IF(C27="DIT",'TYBCOM B'!K26/'TYBCOM B'!K$3,"")</f>
        <v/>
      </c>
      <c r="L27" s="27" t="str">
        <f>IF(D27="CSA",'TYBCOM B'!L26/'TYBCOM B'!L$3,"")</f>
        <v/>
      </c>
      <c r="M27" s="27" t="str">
        <f>IF(D27="CSA",'TYBCOM B'!M26/'TYBCOM B'!M$3,"")</f>
        <v/>
      </c>
      <c r="N27" s="28" t="str">
        <f>IF(D27="PHBW",'TYBCOM B'!N26/'TYBCOM B'!N$3,"")</f>
        <v/>
      </c>
      <c r="O27" s="28">
        <f ca="1">IF(D27="EM",'TYBCOM B'!O26/'TYBCOM B'!O$3,"")</f>
        <v>0.9</v>
      </c>
    </row>
    <row r="28" spans="1:15" ht="12.75">
      <c r="A28" s="24">
        <v>2472</v>
      </c>
      <c r="B28" s="25" t="s">
        <v>56</v>
      </c>
      <c r="C28" s="25" t="s">
        <v>8</v>
      </c>
      <c r="D28" s="25" t="s">
        <v>34</v>
      </c>
      <c r="E28" s="26">
        <f ca="1">'TYBCOM B'!E27/'TYBCOM B'!E$3</f>
        <v>0.33333333333333331</v>
      </c>
      <c r="F28" s="26">
        <f ca="1">'TYBCOM B'!F27/'TYBCOM B'!F$3</f>
        <v>0.18181818181818182</v>
      </c>
      <c r="G28" s="26">
        <f ca="1">'TYBCOM B'!G27/'TYBCOM B'!G$3</f>
        <v>0.4375</v>
      </c>
      <c r="H28" s="26">
        <f ca="1">'TYBCOM B'!H27/'TYBCOM B'!H$3</f>
        <v>0.41176470588235292</v>
      </c>
      <c r="I28" s="26">
        <f ca="1">'TYBCOM B'!I27/'TYBCOM B'!I$3</f>
        <v>0.1875</v>
      </c>
      <c r="J28" s="26">
        <f ca="1">'TYBCOM B'!J27/'TYBCOM B'!J$3</f>
        <v>0.26315789473684209</v>
      </c>
      <c r="K28" s="27" t="str">
        <f>IF(C28="DIT",'TYBCOM B'!K27/'TYBCOM B'!K$3,"")</f>
        <v/>
      </c>
      <c r="L28" s="27" t="str">
        <f>IF(D28="CSA",'TYBCOM B'!L27/'TYBCOM B'!L$3,"")</f>
        <v/>
      </c>
      <c r="M28" s="27" t="str">
        <f>IF(D28="CSA",'TYBCOM B'!M27/'TYBCOM B'!M$3,"")</f>
        <v/>
      </c>
      <c r="N28" s="28">
        <f ca="1">IF(D28="PHBW",'TYBCOM B'!N27/'TYBCOM B'!N$3,"")</f>
        <v>0.2</v>
      </c>
      <c r="O28" s="28" t="str">
        <f>IF(D28="EM",'TYBCOM B'!O27/'TYBCOM B'!O$3,"")</f>
        <v/>
      </c>
    </row>
    <row r="29" spans="1:15" ht="12.75">
      <c r="A29" s="24">
        <v>2473</v>
      </c>
      <c r="B29" s="25" t="s">
        <v>57</v>
      </c>
      <c r="C29" s="25" t="s">
        <v>9</v>
      </c>
      <c r="D29" s="25" t="s">
        <v>10</v>
      </c>
      <c r="E29" s="26">
        <f ca="1">'TYBCOM B'!E28/'TYBCOM B'!E$3</f>
        <v>0.25925925925925924</v>
      </c>
      <c r="F29" s="26">
        <f ca="1">'TYBCOM B'!F28/'TYBCOM B'!F$3</f>
        <v>0.22727272727272727</v>
      </c>
      <c r="G29" s="26">
        <f ca="1">'TYBCOM B'!G28/'TYBCOM B'!G$3</f>
        <v>0.3125</v>
      </c>
      <c r="H29" s="26">
        <f ca="1">'TYBCOM B'!H28/'TYBCOM B'!H$3</f>
        <v>0.17647058823529413</v>
      </c>
      <c r="I29" s="26">
        <f ca="1">'TYBCOM B'!I28/'TYBCOM B'!I$3</f>
        <v>0.1875</v>
      </c>
      <c r="J29" s="26" t="e">
        <f ca="1">'TYBCOM B'!J28/'TYBCOM B'!J$3</f>
        <v>#VALUE!</v>
      </c>
      <c r="K29" s="27">
        <f ca="1">IF(C29="DIT",'TYBCOM B'!K28/'TYBCOM B'!K$3,"")</f>
        <v>0.17647058823529413</v>
      </c>
      <c r="L29" s="27">
        <f ca="1">IF(D29="CSA",'TYBCOM B'!L28/'TYBCOM B'!L$3,"")</f>
        <v>0.375</v>
      </c>
      <c r="M29" s="27">
        <f ca="1">IF(D29="CSA",'TYBCOM B'!M28/'TYBCOM B'!M$3,"")</f>
        <v>0</v>
      </c>
      <c r="N29" s="28" t="str">
        <f>IF(D29="PHBW",'TYBCOM B'!N28/'TYBCOM B'!N$3,"")</f>
        <v/>
      </c>
      <c r="O29" s="28" t="str">
        <f>IF(D29="EM",'TYBCOM B'!O28/'TYBCOM B'!O$3,"")</f>
        <v/>
      </c>
    </row>
    <row r="30" spans="1:15" ht="12.75">
      <c r="A30" s="24">
        <v>2474</v>
      </c>
      <c r="B30" s="25" t="s">
        <v>58</v>
      </c>
      <c r="C30" s="25" t="s">
        <v>8</v>
      </c>
      <c r="D30" s="25" t="s">
        <v>38</v>
      </c>
      <c r="E30" s="26">
        <f ca="1">'TYBCOM B'!E29/'TYBCOM B'!E$3</f>
        <v>0.59259259259259256</v>
      </c>
      <c r="F30" s="26">
        <f ca="1">'TYBCOM B'!F29/'TYBCOM B'!F$3</f>
        <v>0.40909090909090912</v>
      </c>
      <c r="G30" s="26">
        <f ca="1">'TYBCOM B'!G29/'TYBCOM B'!G$3</f>
        <v>0.4375</v>
      </c>
      <c r="H30" s="26">
        <f ca="1">'TYBCOM B'!H29/'TYBCOM B'!H$3</f>
        <v>0.47058823529411764</v>
      </c>
      <c r="I30" s="26">
        <f ca="1">'TYBCOM B'!I29/'TYBCOM B'!I$3</f>
        <v>0.1875</v>
      </c>
      <c r="J30" s="26">
        <f ca="1">'TYBCOM B'!J29/'TYBCOM B'!J$3</f>
        <v>0.84210526315789469</v>
      </c>
      <c r="K30" s="27" t="str">
        <f>IF(C30="DIT",'TYBCOM B'!K29/'TYBCOM B'!K$3,"")</f>
        <v/>
      </c>
      <c r="L30" s="27" t="str">
        <f>IF(D30="CSA",'TYBCOM B'!L29/'TYBCOM B'!L$3,"")</f>
        <v/>
      </c>
      <c r="M30" s="27" t="str">
        <f>IF(D30="CSA",'TYBCOM B'!M29/'TYBCOM B'!M$3,"")</f>
        <v/>
      </c>
      <c r="N30" s="28" t="str">
        <f>IF(D30="PHBW",'TYBCOM B'!N29/'TYBCOM B'!N$3,"")</f>
        <v/>
      </c>
      <c r="O30" s="28">
        <f ca="1">IF(D30="EM",'TYBCOM B'!O29/'TYBCOM B'!O$3,"")</f>
        <v>0.4</v>
      </c>
    </row>
    <row r="31" spans="1:15" ht="12.75">
      <c r="A31" s="24">
        <v>2475</v>
      </c>
      <c r="B31" s="25" t="s">
        <v>59</v>
      </c>
      <c r="C31" s="25" t="s">
        <v>8</v>
      </c>
      <c r="D31" s="25" t="s">
        <v>34</v>
      </c>
      <c r="E31" s="26">
        <f ca="1">'TYBCOM B'!E30/'TYBCOM B'!E$3</f>
        <v>0.55555555555555558</v>
      </c>
      <c r="F31" s="26">
        <f ca="1">'TYBCOM B'!F30/'TYBCOM B'!F$3</f>
        <v>0.40909090909090912</v>
      </c>
      <c r="G31" s="26">
        <f ca="1">'TYBCOM B'!G30/'TYBCOM B'!G$3</f>
        <v>0.625</v>
      </c>
      <c r="H31" s="26">
        <f ca="1">'TYBCOM B'!H30/'TYBCOM B'!H$3</f>
        <v>0.70588235294117652</v>
      </c>
      <c r="I31" s="26">
        <f ca="1">'TYBCOM B'!I30/'TYBCOM B'!I$3</f>
        <v>0.5</v>
      </c>
      <c r="J31" s="26">
        <f ca="1">'TYBCOM B'!J30/'TYBCOM B'!J$3</f>
        <v>0.73684210526315785</v>
      </c>
      <c r="K31" s="27" t="str">
        <f>IF(C31="DIT",'TYBCOM B'!K30/'TYBCOM B'!K$3,"")</f>
        <v/>
      </c>
      <c r="L31" s="27" t="str">
        <f>IF(D31="CSA",'TYBCOM B'!L30/'TYBCOM B'!L$3,"")</f>
        <v/>
      </c>
      <c r="M31" s="27" t="str">
        <f>IF(D31="CSA",'TYBCOM B'!M30/'TYBCOM B'!M$3,"")</f>
        <v/>
      </c>
      <c r="N31" s="28">
        <f ca="1">IF(D31="PHBW",'TYBCOM B'!N30/'TYBCOM B'!N$3,"")</f>
        <v>0.46666666666666667</v>
      </c>
      <c r="O31" s="28" t="str">
        <f>IF(D31="EM",'TYBCOM B'!O30/'TYBCOM B'!O$3,"")</f>
        <v/>
      </c>
    </row>
    <row r="32" spans="1:15" ht="12.75">
      <c r="A32" s="24">
        <v>2476</v>
      </c>
      <c r="B32" s="25" t="s">
        <v>60</v>
      </c>
      <c r="C32" s="25" t="s">
        <v>9</v>
      </c>
      <c r="D32" s="25" t="s">
        <v>38</v>
      </c>
      <c r="E32" s="26">
        <f ca="1">'TYBCOM B'!E31/'TYBCOM B'!E$3</f>
        <v>0.44444444444444442</v>
      </c>
      <c r="F32" s="26">
        <f ca="1">'TYBCOM B'!F31/'TYBCOM B'!F$3</f>
        <v>0.63636363636363635</v>
      </c>
      <c r="G32" s="26">
        <f ca="1">'TYBCOM B'!G31/'TYBCOM B'!G$3</f>
        <v>0.75</v>
      </c>
      <c r="H32" s="26">
        <f ca="1">'TYBCOM B'!H31/'TYBCOM B'!H$3</f>
        <v>0.29411764705882354</v>
      </c>
      <c r="I32" s="26">
        <f ca="1">'TYBCOM B'!I31/'TYBCOM B'!I$3</f>
        <v>0.3125</v>
      </c>
      <c r="J32" s="26" t="e">
        <f ca="1">'TYBCOM B'!J31/'TYBCOM B'!J$3</f>
        <v>#VALUE!</v>
      </c>
      <c r="K32" s="27">
        <f ca="1">IF(C32="DIT",'TYBCOM B'!K31/'TYBCOM B'!K$3,"")</f>
        <v>0.47058823529411764</v>
      </c>
      <c r="L32" s="27" t="str">
        <f>IF(D32="CSA",'TYBCOM B'!L31/'TYBCOM B'!L$3,"")</f>
        <v/>
      </c>
      <c r="M32" s="27" t="str">
        <f>IF(D32="CSA",'TYBCOM B'!M31/'TYBCOM B'!M$3,"")</f>
        <v/>
      </c>
      <c r="N32" s="28" t="str">
        <f>IF(D32="PHBW",'TYBCOM B'!N31/'TYBCOM B'!N$3,"")</f>
        <v/>
      </c>
      <c r="O32" s="28">
        <f ca="1">IF(D32="EM",'TYBCOM B'!O31/'TYBCOM B'!O$3,"")</f>
        <v>0.6</v>
      </c>
    </row>
    <row r="33" spans="1:15" ht="12.75">
      <c r="A33" s="24">
        <v>2477</v>
      </c>
      <c r="B33" s="25" t="s">
        <v>61</v>
      </c>
      <c r="C33" s="25" t="s">
        <v>8</v>
      </c>
      <c r="D33" s="25" t="s">
        <v>34</v>
      </c>
      <c r="E33" s="26">
        <f ca="1">'TYBCOM B'!E32/'TYBCOM B'!E$3</f>
        <v>0.59259259259259256</v>
      </c>
      <c r="F33" s="26">
        <f ca="1">'TYBCOM B'!F32/'TYBCOM B'!F$3</f>
        <v>0.22727272727272727</v>
      </c>
      <c r="G33" s="26">
        <f ca="1">'TYBCOM B'!G32/'TYBCOM B'!G$3</f>
        <v>0.4375</v>
      </c>
      <c r="H33" s="26">
        <f ca="1">'TYBCOM B'!H32/'TYBCOM B'!H$3</f>
        <v>0.47058823529411764</v>
      </c>
      <c r="I33" s="26">
        <f ca="1">'TYBCOM B'!I32/'TYBCOM B'!I$3</f>
        <v>0.6875</v>
      </c>
      <c r="J33" s="26">
        <f ca="1">'TYBCOM B'!J32/'TYBCOM B'!J$3</f>
        <v>0.57894736842105265</v>
      </c>
      <c r="K33" s="27" t="str">
        <f>IF(C33="DIT",'TYBCOM B'!K32/'TYBCOM B'!K$3,"")</f>
        <v/>
      </c>
      <c r="L33" s="27" t="str">
        <f>IF(D33="CSA",'TYBCOM B'!L32/'TYBCOM B'!L$3,"")</f>
        <v/>
      </c>
      <c r="M33" s="27" t="str">
        <f>IF(D33="CSA",'TYBCOM B'!M32/'TYBCOM B'!M$3,"")</f>
        <v/>
      </c>
      <c r="N33" s="28">
        <f ca="1">IF(D33="PHBW",'TYBCOM B'!N32/'TYBCOM B'!N$3,"")</f>
        <v>0.26666666666666666</v>
      </c>
      <c r="O33" s="28" t="str">
        <f>IF(D33="EM",'TYBCOM B'!O32/'TYBCOM B'!O$3,"")</f>
        <v/>
      </c>
    </row>
    <row r="34" spans="1:15" ht="12.75">
      <c r="A34" s="24">
        <v>2478</v>
      </c>
      <c r="B34" s="25" t="s">
        <v>62</v>
      </c>
      <c r="C34" s="25" t="s">
        <v>8</v>
      </c>
      <c r="D34" s="25" t="s">
        <v>10</v>
      </c>
      <c r="E34" s="26">
        <f ca="1">'TYBCOM B'!E33/'TYBCOM B'!E$3</f>
        <v>0.22222222222222221</v>
      </c>
      <c r="F34" s="26">
        <f ca="1">'TYBCOM B'!F33/'TYBCOM B'!F$3</f>
        <v>0.27272727272727271</v>
      </c>
      <c r="G34" s="26">
        <f ca="1">'TYBCOM B'!G33/'TYBCOM B'!G$3</f>
        <v>0.6875</v>
      </c>
      <c r="H34" s="26">
        <f ca="1">'TYBCOM B'!H33/'TYBCOM B'!H$3</f>
        <v>0.35294117647058826</v>
      </c>
      <c r="I34" s="26">
        <f ca="1">'TYBCOM B'!I33/'TYBCOM B'!I$3</f>
        <v>0.25</v>
      </c>
      <c r="J34" s="26">
        <f ca="1">'TYBCOM B'!J33/'TYBCOM B'!J$3</f>
        <v>0.52631578947368418</v>
      </c>
      <c r="K34" s="27" t="str">
        <f>IF(C34="DIT",'TYBCOM B'!K33/'TYBCOM B'!K$3,"")</f>
        <v/>
      </c>
      <c r="L34" s="27">
        <f ca="1">IF(D34="CSA",'TYBCOM B'!L33/'TYBCOM B'!L$3,"")</f>
        <v>0.4375</v>
      </c>
      <c r="M34" s="27">
        <f ca="1">IF(D34="CSA",'TYBCOM B'!M33/'TYBCOM B'!M$3,"")</f>
        <v>0.16666666666666666</v>
      </c>
      <c r="N34" s="28" t="str">
        <f>IF(D34="PHBW",'TYBCOM B'!N33/'TYBCOM B'!N$3,"")</f>
        <v/>
      </c>
      <c r="O34" s="28" t="str">
        <f>IF(D34="EM",'TYBCOM B'!O33/'TYBCOM B'!O$3,"")</f>
        <v/>
      </c>
    </row>
    <row r="35" spans="1:15" ht="12.75">
      <c r="A35" s="24">
        <v>2479</v>
      </c>
      <c r="B35" s="25" t="s">
        <v>63</v>
      </c>
      <c r="C35" s="25" t="s">
        <v>8</v>
      </c>
      <c r="D35" s="25" t="s">
        <v>34</v>
      </c>
      <c r="E35" s="26">
        <f ca="1">'TYBCOM B'!E34/'TYBCOM B'!E$3</f>
        <v>0.55555555555555558</v>
      </c>
      <c r="F35" s="26">
        <f ca="1">'TYBCOM B'!F34/'TYBCOM B'!F$3</f>
        <v>0.36363636363636365</v>
      </c>
      <c r="G35" s="26">
        <f ca="1">'TYBCOM B'!G34/'TYBCOM B'!G$3</f>
        <v>0.5</v>
      </c>
      <c r="H35" s="26">
        <f ca="1">'TYBCOM B'!H34/'TYBCOM B'!H$3</f>
        <v>0.58823529411764708</v>
      </c>
      <c r="I35" s="26">
        <f ca="1">'TYBCOM B'!I34/'TYBCOM B'!I$3</f>
        <v>0.625</v>
      </c>
      <c r="J35" s="26">
        <f ca="1">'TYBCOM B'!J34/'TYBCOM B'!J$3</f>
        <v>0.42105263157894735</v>
      </c>
      <c r="K35" s="27" t="str">
        <f>IF(C35="DIT",'TYBCOM B'!K34/'TYBCOM B'!K$3,"")</f>
        <v/>
      </c>
      <c r="L35" s="27" t="str">
        <f>IF(D35="CSA",'TYBCOM B'!L34/'TYBCOM B'!L$3,"")</f>
        <v/>
      </c>
      <c r="M35" s="27" t="str">
        <f>IF(D35="CSA",'TYBCOM B'!M34/'TYBCOM B'!M$3,"")</f>
        <v/>
      </c>
      <c r="N35" s="28">
        <f ca="1">IF(D35="PHBW",'TYBCOM B'!N34/'TYBCOM B'!N$3,"")</f>
        <v>0.4</v>
      </c>
      <c r="O35" s="28" t="str">
        <f>IF(D35="EM",'TYBCOM B'!O34/'TYBCOM B'!O$3,"")</f>
        <v/>
      </c>
    </row>
    <row r="36" spans="1:15" ht="12.75">
      <c r="A36" s="24">
        <v>2480</v>
      </c>
      <c r="B36" s="25" t="s">
        <v>64</v>
      </c>
      <c r="C36" s="25" t="s">
        <v>8</v>
      </c>
      <c r="D36" s="25" t="s">
        <v>34</v>
      </c>
      <c r="E36" s="26">
        <f ca="1">'TYBCOM B'!E35/'TYBCOM B'!E$3</f>
        <v>7.407407407407407E-2</v>
      </c>
      <c r="F36" s="26">
        <f ca="1">'TYBCOM B'!F35/'TYBCOM B'!F$3</f>
        <v>0.18181818181818182</v>
      </c>
      <c r="G36" s="26">
        <f ca="1">'TYBCOM B'!G35/'TYBCOM B'!G$3</f>
        <v>0.4375</v>
      </c>
      <c r="H36" s="26">
        <f ca="1">'TYBCOM B'!H35/'TYBCOM B'!H$3</f>
        <v>0.29411764705882354</v>
      </c>
      <c r="I36" s="26">
        <f ca="1">'TYBCOM B'!I35/'TYBCOM B'!I$3</f>
        <v>0.1875</v>
      </c>
      <c r="J36" s="26">
        <f ca="1">'TYBCOM B'!J35/'TYBCOM B'!J$3</f>
        <v>0.68421052631578949</v>
      </c>
      <c r="K36" s="27" t="str">
        <f>IF(C36="DIT",'TYBCOM B'!K35/'TYBCOM B'!K$3,"")</f>
        <v/>
      </c>
      <c r="L36" s="27" t="str">
        <f>IF(D36="CSA",'TYBCOM B'!L35/'TYBCOM B'!L$3,"")</f>
        <v/>
      </c>
      <c r="M36" s="27" t="str">
        <f>IF(D36="CSA",'TYBCOM B'!M35/'TYBCOM B'!M$3,"")</f>
        <v/>
      </c>
      <c r="N36" s="28">
        <f ca="1">IF(D36="PHBW",'TYBCOM B'!N35/'TYBCOM B'!N$3,"")</f>
        <v>0.2</v>
      </c>
      <c r="O36" s="28" t="str">
        <f>IF(D36="EM",'TYBCOM B'!O35/'TYBCOM B'!O$3,"")</f>
        <v/>
      </c>
    </row>
    <row r="37" spans="1:15" ht="12.75">
      <c r="A37" s="24">
        <v>2481</v>
      </c>
      <c r="B37" s="25" t="s">
        <v>65</v>
      </c>
      <c r="C37" s="25" t="s">
        <v>8</v>
      </c>
      <c r="D37" s="25" t="s">
        <v>10</v>
      </c>
      <c r="E37" s="26">
        <f ca="1">'TYBCOM B'!E36/'TYBCOM B'!E$3</f>
        <v>0.44444444444444442</v>
      </c>
      <c r="F37" s="26">
        <f ca="1">'TYBCOM B'!F36/'TYBCOM B'!F$3</f>
        <v>0.22727272727272727</v>
      </c>
      <c r="G37" s="26">
        <f ca="1">'TYBCOM B'!G36/'TYBCOM B'!G$3</f>
        <v>0.3125</v>
      </c>
      <c r="H37" s="26">
        <f ca="1">'TYBCOM B'!H36/'TYBCOM B'!H$3</f>
        <v>0.23529411764705882</v>
      </c>
      <c r="I37" s="26">
        <f ca="1">'TYBCOM B'!I36/'TYBCOM B'!I$3</f>
        <v>0.25</v>
      </c>
      <c r="J37" s="26">
        <f ca="1">'TYBCOM B'!J36/'TYBCOM B'!J$3</f>
        <v>0.47368421052631576</v>
      </c>
      <c r="K37" s="27" t="str">
        <f>IF(C37="DIT",'TYBCOM B'!K36/'TYBCOM B'!K$3,"")</f>
        <v/>
      </c>
      <c r="L37" s="27">
        <f ca="1">IF(D37="CSA",'TYBCOM B'!L36/'TYBCOM B'!L$3,"")</f>
        <v>0.3125</v>
      </c>
      <c r="M37" s="27">
        <f ca="1">IF(D37="CSA",'TYBCOM B'!M36/'TYBCOM B'!M$3,"")</f>
        <v>0.16666666666666666</v>
      </c>
      <c r="N37" s="28" t="str">
        <f>IF(D37="PHBW",'TYBCOM B'!N36/'TYBCOM B'!N$3,"")</f>
        <v/>
      </c>
      <c r="O37" s="28" t="str">
        <f>IF(D37="EM",'TYBCOM B'!O36/'TYBCOM B'!O$3,"")</f>
        <v/>
      </c>
    </row>
    <row r="38" spans="1:15" ht="12.75">
      <c r="A38" s="24">
        <v>2482</v>
      </c>
      <c r="B38" s="25" t="s">
        <v>66</v>
      </c>
      <c r="C38" s="25" t="s">
        <v>8</v>
      </c>
      <c r="D38" s="25" t="s">
        <v>10</v>
      </c>
      <c r="E38" s="26">
        <f ca="1">'TYBCOM B'!E37/'TYBCOM B'!E$3</f>
        <v>0.25925925925925924</v>
      </c>
      <c r="F38" s="26">
        <f ca="1">'TYBCOM B'!F37/'TYBCOM B'!F$3</f>
        <v>0.13636363636363635</v>
      </c>
      <c r="G38" s="26">
        <f ca="1">'TYBCOM B'!G37/'TYBCOM B'!G$3</f>
        <v>0.3125</v>
      </c>
      <c r="H38" s="26">
        <f ca="1">'TYBCOM B'!H37/'TYBCOM B'!H$3</f>
        <v>0.23529411764705882</v>
      </c>
      <c r="I38" s="26">
        <f ca="1">'TYBCOM B'!I37/'TYBCOM B'!I$3</f>
        <v>0.1875</v>
      </c>
      <c r="J38" s="26">
        <f ca="1">'TYBCOM B'!J37/'TYBCOM B'!J$3</f>
        <v>0.68421052631578949</v>
      </c>
      <c r="K38" s="27" t="str">
        <f>IF(C38="DIT",'TYBCOM B'!K37/'TYBCOM B'!K$3,"")</f>
        <v/>
      </c>
      <c r="L38" s="27">
        <f ca="1">IF(D38="CSA",'TYBCOM B'!L37/'TYBCOM B'!L$3,"")</f>
        <v>0.375</v>
      </c>
      <c r="M38" s="27">
        <f ca="1">IF(D38="CSA",'TYBCOM B'!M37/'TYBCOM B'!M$3,"")</f>
        <v>0</v>
      </c>
      <c r="N38" s="28" t="str">
        <f>IF(D38="PHBW",'TYBCOM B'!N37/'TYBCOM B'!N$3,"")</f>
        <v/>
      </c>
      <c r="O38" s="28" t="str">
        <f>IF(D38="EM",'TYBCOM B'!O37/'TYBCOM B'!O$3,"")</f>
        <v/>
      </c>
    </row>
    <row r="39" spans="1:15" ht="12.75">
      <c r="A39" s="24">
        <v>2483</v>
      </c>
      <c r="B39" s="25" t="s">
        <v>67</v>
      </c>
      <c r="C39" s="25" t="s">
        <v>9</v>
      </c>
      <c r="D39" s="25" t="s">
        <v>10</v>
      </c>
      <c r="E39" s="26">
        <f ca="1">'TYBCOM B'!E38/'TYBCOM B'!E$3</f>
        <v>0.22222222222222221</v>
      </c>
      <c r="F39" s="26">
        <f ca="1">'TYBCOM B'!F38/'TYBCOM B'!F$3</f>
        <v>0.13636363636363635</v>
      </c>
      <c r="G39" s="26">
        <f ca="1">'TYBCOM B'!G38/'TYBCOM B'!G$3</f>
        <v>0.4375</v>
      </c>
      <c r="H39" s="26">
        <f ca="1">'TYBCOM B'!H38/'TYBCOM B'!H$3</f>
        <v>0.17647058823529413</v>
      </c>
      <c r="I39" s="26">
        <f ca="1">'TYBCOM B'!I38/'TYBCOM B'!I$3</f>
        <v>0.1875</v>
      </c>
      <c r="J39" s="26" t="e">
        <f ca="1">'TYBCOM B'!J38/'TYBCOM B'!J$3</f>
        <v>#VALUE!</v>
      </c>
      <c r="K39" s="27">
        <f ca="1">IF(C39="DIT",'TYBCOM B'!K38/'TYBCOM B'!K$3,"")</f>
        <v>0.23529411764705882</v>
      </c>
      <c r="L39" s="27">
        <f ca="1">IF(D39="CSA",'TYBCOM B'!L38/'TYBCOM B'!L$3,"")</f>
        <v>0.375</v>
      </c>
      <c r="M39" s="27">
        <f ca="1">IF(D39="CSA",'TYBCOM B'!M38/'TYBCOM B'!M$3,"")</f>
        <v>0.16666666666666666</v>
      </c>
      <c r="N39" s="28" t="str">
        <f>IF(D39="PHBW",'TYBCOM B'!N38/'TYBCOM B'!N$3,"")</f>
        <v/>
      </c>
      <c r="O39" s="28" t="str">
        <f>IF(D39="EM",'TYBCOM B'!O38/'TYBCOM B'!O$3,"")</f>
        <v/>
      </c>
    </row>
    <row r="40" spans="1:15" ht="12.75">
      <c r="A40" s="24">
        <v>2484</v>
      </c>
      <c r="B40" s="25" t="s">
        <v>68</v>
      </c>
      <c r="C40" s="25" t="s">
        <v>8</v>
      </c>
      <c r="D40" s="25" t="s">
        <v>38</v>
      </c>
      <c r="E40" s="26">
        <f ca="1">'TYBCOM B'!E39/'TYBCOM B'!E$3</f>
        <v>0.66666666666666663</v>
      </c>
      <c r="F40" s="26">
        <f ca="1">'TYBCOM B'!F39/'TYBCOM B'!F$3</f>
        <v>0.59090909090909094</v>
      </c>
      <c r="G40" s="26">
        <f ca="1">'TYBCOM B'!G39/'TYBCOM B'!G$3</f>
        <v>0.75</v>
      </c>
      <c r="H40" s="26">
        <f ca="1">'TYBCOM B'!H39/'TYBCOM B'!H$3</f>
        <v>0.47058823529411764</v>
      </c>
      <c r="I40" s="26">
        <f ca="1">'TYBCOM B'!I39/'TYBCOM B'!I$3</f>
        <v>0.6875</v>
      </c>
      <c r="J40" s="26">
        <f ca="1">'TYBCOM B'!J39/'TYBCOM B'!J$3</f>
        <v>0.68421052631578949</v>
      </c>
      <c r="K40" s="27" t="str">
        <f>IF(C40="DIT",'TYBCOM B'!K39/'TYBCOM B'!K$3,"")</f>
        <v/>
      </c>
      <c r="L40" s="27" t="str">
        <f>IF(D40="CSA",'TYBCOM B'!L39/'TYBCOM B'!L$3,"")</f>
        <v/>
      </c>
      <c r="M40" s="27" t="str">
        <f>IF(D40="CSA",'TYBCOM B'!M39/'TYBCOM B'!M$3,"")</f>
        <v/>
      </c>
      <c r="N40" s="28" t="str">
        <f>IF(D40="PHBW",'TYBCOM B'!N39/'TYBCOM B'!N$3,"")</f>
        <v/>
      </c>
      <c r="O40" s="28">
        <f ca="1">IF(D40="EM",'TYBCOM B'!O39/'TYBCOM B'!O$3,"")</f>
        <v>0.7</v>
      </c>
    </row>
    <row r="41" spans="1:15" ht="12.75">
      <c r="A41" s="24">
        <v>2485</v>
      </c>
      <c r="B41" s="25" t="s">
        <v>69</v>
      </c>
      <c r="C41" s="25" t="s">
        <v>8</v>
      </c>
      <c r="D41" s="25" t="s">
        <v>38</v>
      </c>
      <c r="E41" s="26">
        <f ca="1">'TYBCOM B'!E40/'TYBCOM B'!E$3</f>
        <v>0.37037037037037035</v>
      </c>
      <c r="F41" s="26">
        <f ca="1">'TYBCOM B'!F40/'TYBCOM B'!F$3</f>
        <v>0.18181818181818182</v>
      </c>
      <c r="G41" s="26">
        <f ca="1">'TYBCOM B'!G40/'TYBCOM B'!G$3</f>
        <v>0.3125</v>
      </c>
      <c r="H41" s="26">
        <f ca="1">'TYBCOM B'!H40/'TYBCOM B'!H$3</f>
        <v>0.17647058823529413</v>
      </c>
      <c r="I41" s="26">
        <f ca="1">'TYBCOM B'!I40/'TYBCOM B'!I$3</f>
        <v>0.1875</v>
      </c>
      <c r="J41" s="26">
        <f ca="1">'TYBCOM B'!J40/'TYBCOM B'!J$3</f>
        <v>0.68421052631578949</v>
      </c>
      <c r="K41" s="27" t="str">
        <f>IF(C41="DIT",'TYBCOM B'!K40/'TYBCOM B'!K$3,"")</f>
        <v/>
      </c>
      <c r="L41" s="27" t="str">
        <f>IF(D41="CSA",'TYBCOM B'!L40/'TYBCOM B'!L$3,"")</f>
        <v/>
      </c>
      <c r="M41" s="27" t="str">
        <f>IF(D41="CSA",'TYBCOM B'!M40/'TYBCOM B'!M$3,"")</f>
        <v/>
      </c>
      <c r="N41" s="28" t="str">
        <f>IF(D41="PHBW",'TYBCOM B'!N40/'TYBCOM B'!N$3,"")</f>
        <v/>
      </c>
      <c r="O41" s="28">
        <f ca="1">IF(D41="EM",'TYBCOM B'!O40/'TYBCOM B'!O$3,"")</f>
        <v>0.6</v>
      </c>
    </row>
    <row r="42" spans="1:15" ht="12.75">
      <c r="A42" s="24">
        <v>2486</v>
      </c>
      <c r="B42" s="25" t="s">
        <v>70</v>
      </c>
      <c r="C42" s="25" t="s">
        <v>8</v>
      </c>
      <c r="D42" s="25" t="s">
        <v>38</v>
      </c>
      <c r="E42" s="26">
        <f ca="1">'TYBCOM B'!E41/'TYBCOM B'!E$3</f>
        <v>0.37037037037037035</v>
      </c>
      <c r="F42" s="26">
        <f ca="1">'TYBCOM B'!F41/'TYBCOM B'!F$3</f>
        <v>0.5</v>
      </c>
      <c r="G42" s="26">
        <f ca="1">'TYBCOM B'!G41/'TYBCOM B'!G$3</f>
        <v>0.6875</v>
      </c>
      <c r="H42" s="26">
        <f ca="1">'TYBCOM B'!H41/'TYBCOM B'!H$3</f>
        <v>0</v>
      </c>
      <c r="I42" s="26">
        <f ca="1">'TYBCOM B'!I41/'TYBCOM B'!I$3</f>
        <v>0.4375</v>
      </c>
      <c r="J42" s="26">
        <f ca="1">'TYBCOM B'!J41/'TYBCOM B'!J$3</f>
        <v>0.47368421052631576</v>
      </c>
      <c r="K42" s="27" t="str">
        <f>IF(C42="DIT",'TYBCOM B'!K41/'TYBCOM B'!K$3,"")</f>
        <v/>
      </c>
      <c r="L42" s="27" t="str">
        <f>IF(D42="CSA",'TYBCOM B'!L41/'TYBCOM B'!L$3,"")</f>
        <v/>
      </c>
      <c r="M42" s="27" t="str">
        <f>IF(D42="CSA",'TYBCOM B'!M41/'TYBCOM B'!M$3,"")</f>
        <v/>
      </c>
      <c r="N42" s="28" t="str">
        <f>IF(D42="PHBW",'TYBCOM B'!N41/'TYBCOM B'!N$3,"")</f>
        <v/>
      </c>
      <c r="O42" s="28">
        <f ca="1">IF(D42="EM",'TYBCOM B'!O41/'TYBCOM B'!O$3,"")</f>
        <v>0.5</v>
      </c>
    </row>
    <row r="43" spans="1:15" ht="12.75">
      <c r="A43" s="24">
        <v>2487</v>
      </c>
      <c r="B43" s="25" t="s">
        <v>71</v>
      </c>
      <c r="C43" s="25" t="s">
        <v>8</v>
      </c>
      <c r="D43" s="25" t="s">
        <v>10</v>
      </c>
      <c r="E43" s="26">
        <f ca="1">'TYBCOM B'!E42/'TYBCOM B'!E$3</f>
        <v>0.22222222222222221</v>
      </c>
      <c r="F43" s="26">
        <f ca="1">'TYBCOM B'!F42/'TYBCOM B'!F$3</f>
        <v>0.27272727272727271</v>
      </c>
      <c r="G43" s="26">
        <f ca="1">'TYBCOM B'!G42/'TYBCOM B'!G$3</f>
        <v>0.5</v>
      </c>
      <c r="H43" s="26">
        <f ca="1">'TYBCOM B'!H42/'TYBCOM B'!H$3</f>
        <v>0.29411764705882354</v>
      </c>
      <c r="I43" s="26">
        <f ca="1">'TYBCOM B'!I42/'TYBCOM B'!I$3</f>
        <v>0.375</v>
      </c>
      <c r="J43" s="26">
        <f ca="1">'TYBCOM B'!J42/'TYBCOM B'!J$3</f>
        <v>0.47368421052631576</v>
      </c>
      <c r="K43" s="27" t="str">
        <f>IF(C43="DIT",'TYBCOM B'!K42/'TYBCOM B'!K$3,"")</f>
        <v/>
      </c>
      <c r="L43" s="27">
        <f ca="1">IF(D43="CSA",'TYBCOM B'!L42/'TYBCOM B'!L$3,"")</f>
        <v>0.375</v>
      </c>
      <c r="M43" s="27">
        <f ca="1">IF(D43="CSA",'TYBCOM B'!M42/'TYBCOM B'!M$3,"")</f>
        <v>0</v>
      </c>
      <c r="N43" s="28" t="str">
        <f>IF(D43="PHBW",'TYBCOM B'!N42/'TYBCOM B'!N$3,"")</f>
        <v/>
      </c>
      <c r="O43" s="28" t="str">
        <f>IF(D43="EM",'TYBCOM B'!O42/'TYBCOM B'!O$3,"")</f>
        <v/>
      </c>
    </row>
    <row r="44" spans="1:15" ht="12.75">
      <c r="A44" s="24">
        <v>2488</v>
      </c>
      <c r="B44" s="25" t="s">
        <v>72</v>
      </c>
      <c r="C44" s="25" t="s">
        <v>8</v>
      </c>
      <c r="D44" s="25" t="s">
        <v>38</v>
      </c>
      <c r="E44" s="26">
        <f ca="1">'TYBCOM B'!E43/'TYBCOM B'!E$3</f>
        <v>0.44444444444444442</v>
      </c>
      <c r="F44" s="26">
        <f ca="1">'TYBCOM B'!F43/'TYBCOM B'!F$3</f>
        <v>0.22727272727272727</v>
      </c>
      <c r="G44" s="26">
        <f ca="1">'TYBCOM B'!G43/'TYBCOM B'!G$3</f>
        <v>0.5625</v>
      </c>
      <c r="H44" s="26">
        <f ca="1">'TYBCOM B'!H43/'TYBCOM B'!H$3</f>
        <v>0.23529411764705882</v>
      </c>
      <c r="I44" s="26">
        <f ca="1">'TYBCOM B'!I43/'TYBCOM B'!I$3</f>
        <v>0.125</v>
      </c>
      <c r="J44" s="26">
        <f ca="1">'TYBCOM B'!J43/'TYBCOM B'!J$3</f>
        <v>0.42105263157894735</v>
      </c>
      <c r="K44" s="27" t="str">
        <f>IF(C44="DIT",'TYBCOM B'!K43/'TYBCOM B'!K$3,"")</f>
        <v/>
      </c>
      <c r="L44" s="27" t="str">
        <f>IF(D44="CSA",'TYBCOM B'!L43/'TYBCOM B'!L$3,"")</f>
        <v/>
      </c>
      <c r="M44" s="27" t="str">
        <f>IF(D44="CSA",'TYBCOM B'!M43/'TYBCOM B'!M$3,"")</f>
        <v/>
      </c>
      <c r="N44" s="28" t="str">
        <f>IF(D44="PHBW",'TYBCOM B'!N43/'TYBCOM B'!N$3,"")</f>
        <v/>
      </c>
      <c r="O44" s="28">
        <f ca="1">IF(D44="EM",'TYBCOM B'!O43/'TYBCOM B'!O$3,"")</f>
        <v>0.7</v>
      </c>
    </row>
    <row r="45" spans="1:15" ht="12.75">
      <c r="A45" s="24">
        <v>2489</v>
      </c>
      <c r="B45" s="25" t="s">
        <v>73</v>
      </c>
      <c r="C45" s="25" t="s">
        <v>9</v>
      </c>
      <c r="D45" s="25" t="s">
        <v>34</v>
      </c>
      <c r="E45" s="26">
        <f ca="1">'TYBCOM B'!E44/'TYBCOM B'!E$3</f>
        <v>0.29629629629629628</v>
      </c>
      <c r="F45" s="26">
        <f ca="1">'TYBCOM B'!F44/'TYBCOM B'!F$3</f>
        <v>0.27272727272727271</v>
      </c>
      <c r="G45" s="26">
        <f ca="1">'TYBCOM B'!G44/'TYBCOM B'!G$3</f>
        <v>0.5</v>
      </c>
      <c r="H45" s="26">
        <f ca="1">'TYBCOM B'!H44/'TYBCOM B'!H$3</f>
        <v>0.29411764705882354</v>
      </c>
      <c r="I45" s="26">
        <f ca="1">'TYBCOM B'!I44/'TYBCOM B'!I$3</f>
        <v>6.25E-2</v>
      </c>
      <c r="J45" s="26" t="e">
        <f ca="1">'TYBCOM B'!J44/'TYBCOM B'!J$3</f>
        <v>#VALUE!</v>
      </c>
      <c r="K45" s="27">
        <f ca="1">IF(C45="DIT",'TYBCOM B'!K44/'TYBCOM B'!K$3,"")</f>
        <v>0.23529411764705882</v>
      </c>
      <c r="L45" s="27" t="str">
        <f>IF(D45="CSA",'TYBCOM B'!L44/'TYBCOM B'!L$3,"")</f>
        <v/>
      </c>
      <c r="M45" s="27" t="str">
        <f>IF(D45="CSA",'TYBCOM B'!M44/'TYBCOM B'!M$3,"")</f>
        <v/>
      </c>
      <c r="N45" s="28">
        <f ca="1">IF(D45="PHBW",'TYBCOM B'!N44/'TYBCOM B'!N$3,"")</f>
        <v>0.2</v>
      </c>
      <c r="O45" s="28" t="str">
        <f>IF(D45="EM",'TYBCOM B'!O44/'TYBCOM B'!O$3,"")</f>
        <v/>
      </c>
    </row>
    <row r="46" spans="1:15" ht="12.75">
      <c r="A46" s="24">
        <v>2490</v>
      </c>
      <c r="B46" s="25" t="s">
        <v>74</v>
      </c>
      <c r="C46" s="25" t="s">
        <v>9</v>
      </c>
      <c r="D46" s="25" t="s">
        <v>38</v>
      </c>
      <c r="E46" s="26">
        <f ca="1">'TYBCOM B'!E45/'TYBCOM B'!E$3</f>
        <v>0.25925925925925924</v>
      </c>
      <c r="F46" s="26">
        <f ca="1">'TYBCOM B'!F45/'TYBCOM B'!F$3</f>
        <v>0.31818181818181818</v>
      </c>
      <c r="G46" s="26">
        <f ca="1">'TYBCOM B'!G45/'TYBCOM B'!G$3</f>
        <v>0.5</v>
      </c>
      <c r="H46" s="26">
        <f ca="1">'TYBCOM B'!H45/'TYBCOM B'!H$3</f>
        <v>0.17647058823529413</v>
      </c>
      <c r="I46" s="26">
        <f ca="1">'TYBCOM B'!I45/'TYBCOM B'!I$3</f>
        <v>0.25</v>
      </c>
      <c r="J46" s="26" t="e">
        <f ca="1">'TYBCOM B'!J45/'TYBCOM B'!J$3</f>
        <v>#VALUE!</v>
      </c>
      <c r="K46" s="27">
        <f ca="1">IF(C46="DIT",'TYBCOM B'!K45/'TYBCOM B'!K$3,"")</f>
        <v>0.35294117647058826</v>
      </c>
      <c r="L46" s="27" t="str">
        <f>IF(D46="CSA",'TYBCOM B'!L45/'TYBCOM B'!L$3,"")</f>
        <v/>
      </c>
      <c r="M46" s="27" t="str">
        <f>IF(D46="CSA",'TYBCOM B'!M45/'TYBCOM B'!M$3,"")</f>
        <v/>
      </c>
      <c r="N46" s="28" t="str">
        <f>IF(D46="PHBW",'TYBCOM B'!N45/'TYBCOM B'!N$3,"")</f>
        <v/>
      </c>
      <c r="O46" s="28">
        <f ca="1">IF(D46="EM",'TYBCOM B'!O45/'TYBCOM B'!O$3,"")</f>
        <v>0.6</v>
      </c>
    </row>
    <row r="47" spans="1:15" ht="12.75">
      <c r="A47" s="24">
        <v>2491</v>
      </c>
      <c r="B47" s="25" t="s">
        <v>75</v>
      </c>
      <c r="C47" s="25" t="s">
        <v>8</v>
      </c>
      <c r="D47" s="25" t="s">
        <v>10</v>
      </c>
      <c r="E47" s="26">
        <f ca="1">'TYBCOM B'!E46/'TYBCOM B'!E$3</f>
        <v>0.37037037037037035</v>
      </c>
      <c r="F47" s="26">
        <f ca="1">'TYBCOM B'!F46/'TYBCOM B'!F$3</f>
        <v>0.45454545454545453</v>
      </c>
      <c r="G47" s="26">
        <f ca="1">'TYBCOM B'!G46/'TYBCOM B'!G$3</f>
        <v>0.5625</v>
      </c>
      <c r="H47" s="26">
        <f ca="1">'TYBCOM B'!H46/'TYBCOM B'!H$3</f>
        <v>0.41176470588235292</v>
      </c>
      <c r="I47" s="26">
        <f ca="1">'TYBCOM B'!I46/'TYBCOM B'!I$3</f>
        <v>0.4375</v>
      </c>
      <c r="J47" s="26">
        <f ca="1">'TYBCOM B'!J46/'TYBCOM B'!J$3</f>
        <v>0.68421052631578949</v>
      </c>
      <c r="K47" s="27" t="str">
        <f>IF(C47="DIT",'TYBCOM B'!K46/'TYBCOM B'!K$3,"")</f>
        <v/>
      </c>
      <c r="L47" s="27">
        <f ca="1">IF(D47="CSA",'TYBCOM B'!L46/'TYBCOM B'!L$3,"")</f>
        <v>0.5625</v>
      </c>
      <c r="M47" s="27">
        <f ca="1">IF(D47="CSA",'TYBCOM B'!M46/'TYBCOM B'!M$3,"")</f>
        <v>0.16666666666666666</v>
      </c>
      <c r="N47" s="28" t="str">
        <f>IF(D47="PHBW",'TYBCOM B'!N46/'TYBCOM B'!N$3,"")</f>
        <v/>
      </c>
      <c r="O47" s="28" t="str">
        <f>IF(D47="EM",'TYBCOM B'!O46/'TYBCOM B'!O$3,"")</f>
        <v/>
      </c>
    </row>
    <row r="48" spans="1:15" ht="12.75">
      <c r="A48" s="24">
        <v>2492</v>
      </c>
      <c r="B48" s="25" t="s">
        <v>76</v>
      </c>
      <c r="C48" s="25" t="s">
        <v>8</v>
      </c>
      <c r="D48" s="25" t="s">
        <v>10</v>
      </c>
      <c r="E48" s="26">
        <f ca="1">'TYBCOM B'!E47/'TYBCOM B'!E$3</f>
        <v>0.51851851851851849</v>
      </c>
      <c r="F48" s="26">
        <f ca="1">'TYBCOM B'!F47/'TYBCOM B'!F$3</f>
        <v>0.27272727272727271</v>
      </c>
      <c r="G48" s="26">
        <f ca="1">'TYBCOM B'!G47/'TYBCOM B'!G$3</f>
        <v>0.5625</v>
      </c>
      <c r="H48" s="26">
        <f ca="1">'TYBCOM B'!H47/'TYBCOM B'!H$3</f>
        <v>0.23529411764705882</v>
      </c>
      <c r="I48" s="26">
        <f ca="1">'TYBCOM B'!I47/'TYBCOM B'!I$3</f>
        <v>0.25</v>
      </c>
      <c r="J48" s="26">
        <f ca="1">'TYBCOM B'!J47/'TYBCOM B'!J$3</f>
        <v>0.47368421052631576</v>
      </c>
      <c r="K48" s="27" t="str">
        <f>IF(C48="DIT",'TYBCOM B'!K47/'TYBCOM B'!K$3,"")</f>
        <v/>
      </c>
      <c r="L48" s="27">
        <f ca="1">IF(D48="CSA",'TYBCOM B'!L47/'TYBCOM B'!L$3,"")</f>
        <v>0.625</v>
      </c>
      <c r="M48" s="27">
        <f ca="1">IF(D48="CSA",'TYBCOM B'!M47/'TYBCOM B'!M$3,"")</f>
        <v>0.66666666666666663</v>
      </c>
      <c r="N48" s="28" t="str">
        <f>IF(D48="PHBW",'TYBCOM B'!N47/'TYBCOM B'!N$3,"")</f>
        <v/>
      </c>
      <c r="O48" s="28" t="str">
        <f>IF(D48="EM",'TYBCOM B'!O47/'TYBCOM B'!O$3,"")</f>
        <v/>
      </c>
    </row>
    <row r="49" spans="1:15" ht="12.75">
      <c r="A49" s="24">
        <v>2493</v>
      </c>
      <c r="B49" s="25" t="s">
        <v>77</v>
      </c>
      <c r="C49" s="25" t="s">
        <v>8</v>
      </c>
      <c r="D49" s="25" t="s">
        <v>34</v>
      </c>
      <c r="E49" s="26">
        <f ca="1">'TYBCOM B'!E48/'TYBCOM B'!E$3</f>
        <v>0.22222222222222221</v>
      </c>
      <c r="F49" s="26">
        <f ca="1">'TYBCOM B'!F48/'TYBCOM B'!F$3</f>
        <v>0.22727272727272727</v>
      </c>
      <c r="G49" s="26">
        <f ca="1">'TYBCOM B'!G48/'TYBCOM B'!G$3</f>
        <v>0.5625</v>
      </c>
      <c r="H49" s="26">
        <f ca="1">'TYBCOM B'!H48/'TYBCOM B'!H$3</f>
        <v>0.58823529411764708</v>
      </c>
      <c r="I49" s="26">
        <f ca="1">'TYBCOM B'!I48/'TYBCOM B'!I$3</f>
        <v>0.125</v>
      </c>
      <c r="J49" s="26">
        <f ca="1">'TYBCOM B'!J48/'TYBCOM B'!J$3</f>
        <v>0.68421052631578949</v>
      </c>
      <c r="K49" s="27" t="str">
        <f>IF(C49="DIT",'TYBCOM B'!K48/'TYBCOM B'!K$3,"")</f>
        <v/>
      </c>
      <c r="L49" s="27" t="str">
        <f>IF(D49="CSA",'TYBCOM B'!L48/'TYBCOM B'!L$3,"")</f>
        <v/>
      </c>
      <c r="M49" s="27" t="str">
        <f>IF(D49="CSA",'TYBCOM B'!M48/'TYBCOM B'!M$3,"")</f>
        <v/>
      </c>
      <c r="N49" s="28">
        <f ca="1">IF(D49="PHBW",'TYBCOM B'!N48/'TYBCOM B'!N$3,"")</f>
        <v>0.46666666666666667</v>
      </c>
      <c r="O49" s="28" t="str">
        <f>IF(D49="EM",'TYBCOM B'!O48/'TYBCOM B'!O$3,"")</f>
        <v/>
      </c>
    </row>
    <row r="50" spans="1:15" ht="12.75">
      <c r="A50" s="24">
        <v>2494</v>
      </c>
      <c r="B50" s="25" t="s">
        <v>78</v>
      </c>
      <c r="C50" s="25" t="s">
        <v>8</v>
      </c>
      <c r="D50" s="25" t="s">
        <v>34</v>
      </c>
      <c r="E50" s="26">
        <f ca="1">'TYBCOM B'!E49/'TYBCOM B'!E$3</f>
        <v>0.33333333333333331</v>
      </c>
      <c r="F50" s="26">
        <f ca="1">'TYBCOM B'!F49/'TYBCOM B'!F$3</f>
        <v>0.13636363636363635</v>
      </c>
      <c r="G50" s="26">
        <f ca="1">'TYBCOM B'!G49/'TYBCOM B'!G$3</f>
        <v>0.4375</v>
      </c>
      <c r="H50" s="26">
        <f ca="1">'TYBCOM B'!H49/'TYBCOM B'!H$3</f>
        <v>0.35294117647058826</v>
      </c>
      <c r="I50" s="26">
        <f ca="1">'TYBCOM B'!I49/'TYBCOM B'!I$3</f>
        <v>0.4375</v>
      </c>
      <c r="J50" s="26">
        <f ca="1">'TYBCOM B'!J49/'TYBCOM B'!J$3</f>
        <v>0.63157894736842102</v>
      </c>
      <c r="K50" s="27" t="str">
        <f>IF(C50="DIT",'TYBCOM B'!K49/'TYBCOM B'!K$3,"")</f>
        <v/>
      </c>
      <c r="L50" s="27" t="str">
        <f>IF(D50="CSA",'TYBCOM B'!L49/'TYBCOM B'!L$3,"")</f>
        <v/>
      </c>
      <c r="M50" s="27" t="str">
        <f>IF(D50="CSA",'TYBCOM B'!M49/'TYBCOM B'!M$3,"")</f>
        <v/>
      </c>
      <c r="N50" s="28">
        <f ca="1">IF(D50="PHBW",'TYBCOM B'!N49/'TYBCOM B'!N$3,"")</f>
        <v>0.4</v>
      </c>
      <c r="O50" s="28" t="str">
        <f>IF(D50="EM",'TYBCOM B'!O49/'TYBCOM B'!O$3,"")</f>
        <v/>
      </c>
    </row>
    <row r="51" spans="1:15" ht="12.75">
      <c r="A51" s="24">
        <v>2495</v>
      </c>
      <c r="B51" s="25" t="s">
        <v>79</v>
      </c>
      <c r="C51" s="25" t="s">
        <v>8</v>
      </c>
      <c r="D51" s="25" t="s">
        <v>34</v>
      </c>
      <c r="E51" s="26">
        <f ca="1">'TYBCOM B'!E50/'TYBCOM B'!E$3</f>
        <v>0.62962962962962965</v>
      </c>
      <c r="F51" s="26">
        <f ca="1">'TYBCOM B'!F50/'TYBCOM B'!F$3</f>
        <v>0.5</v>
      </c>
      <c r="G51" s="26">
        <f ca="1">'TYBCOM B'!G50/'TYBCOM B'!G$3</f>
        <v>0.625</v>
      </c>
      <c r="H51" s="26">
        <f ca="1">'TYBCOM B'!H50/'TYBCOM B'!H$3</f>
        <v>0.58823529411764708</v>
      </c>
      <c r="I51" s="26">
        <f ca="1">'TYBCOM B'!I50/'TYBCOM B'!I$3</f>
        <v>0.625</v>
      </c>
      <c r="J51" s="26">
        <f ca="1">'TYBCOM B'!J50/'TYBCOM B'!J$3</f>
        <v>0.42105263157894735</v>
      </c>
      <c r="K51" s="27" t="str">
        <f>IF(C51="DIT",'TYBCOM B'!K50/'TYBCOM B'!K$3,"")</f>
        <v/>
      </c>
      <c r="L51" s="27" t="str">
        <f>IF(D51="CSA",'TYBCOM B'!L50/'TYBCOM B'!L$3,"")</f>
        <v/>
      </c>
      <c r="M51" s="27" t="str">
        <f>IF(D51="CSA",'TYBCOM B'!M50/'TYBCOM B'!M$3,"")</f>
        <v/>
      </c>
      <c r="N51" s="28">
        <f ca="1">IF(D51="PHBW",'TYBCOM B'!N50/'TYBCOM B'!N$3,"")</f>
        <v>0.46666666666666667</v>
      </c>
      <c r="O51" s="28" t="str">
        <f>IF(D51="EM",'TYBCOM B'!O50/'TYBCOM B'!O$3,"")</f>
        <v/>
      </c>
    </row>
    <row r="52" spans="1:15" ht="12.75">
      <c r="A52" s="24">
        <v>2496</v>
      </c>
      <c r="B52" s="25" t="s">
        <v>80</v>
      </c>
      <c r="C52" s="25" t="s">
        <v>8</v>
      </c>
      <c r="D52" s="25" t="s">
        <v>34</v>
      </c>
      <c r="E52" s="26">
        <f ca="1">'TYBCOM B'!E51/'TYBCOM B'!E$3</f>
        <v>0.18518518518518517</v>
      </c>
      <c r="F52" s="26">
        <f ca="1">'TYBCOM B'!F51/'TYBCOM B'!F$3</f>
        <v>0.22727272727272727</v>
      </c>
      <c r="G52" s="26">
        <f ca="1">'TYBCOM B'!G51/'TYBCOM B'!G$3</f>
        <v>0.625</v>
      </c>
      <c r="H52" s="26">
        <f ca="1">'TYBCOM B'!H51/'TYBCOM B'!H$3</f>
        <v>0.29411764705882354</v>
      </c>
      <c r="I52" s="26">
        <f ca="1">'TYBCOM B'!I51/'TYBCOM B'!I$3</f>
        <v>0.375</v>
      </c>
      <c r="J52" s="26">
        <f ca="1">'TYBCOM B'!J51/'TYBCOM B'!J$3</f>
        <v>0.26315789473684209</v>
      </c>
      <c r="K52" s="27" t="str">
        <f>IF(C52="DIT",'TYBCOM B'!K51/'TYBCOM B'!K$3,"")</f>
        <v/>
      </c>
      <c r="L52" s="27" t="str">
        <f>IF(D52="CSA",'TYBCOM B'!L51/'TYBCOM B'!L$3,"")</f>
        <v/>
      </c>
      <c r="M52" s="27" t="str">
        <f>IF(D52="CSA",'TYBCOM B'!M51/'TYBCOM B'!M$3,"")</f>
        <v/>
      </c>
      <c r="N52" s="28">
        <f ca="1">IF(D52="PHBW",'TYBCOM B'!N51/'TYBCOM B'!N$3,"")</f>
        <v>0.73333333333333328</v>
      </c>
      <c r="O52" s="28" t="str">
        <f>IF(D52="EM",'TYBCOM B'!O51/'TYBCOM B'!O$3,"")</f>
        <v/>
      </c>
    </row>
    <row r="53" spans="1:15" ht="12.75">
      <c r="A53" s="24">
        <v>2497</v>
      </c>
      <c r="B53" s="25" t="s">
        <v>81</v>
      </c>
      <c r="C53" s="25" t="s">
        <v>8</v>
      </c>
      <c r="D53" s="25" t="s">
        <v>34</v>
      </c>
      <c r="E53" s="26">
        <f ca="1">'TYBCOM B'!E52/'TYBCOM B'!E$3</f>
        <v>0.70370370370370372</v>
      </c>
      <c r="F53" s="26">
        <f ca="1">'TYBCOM B'!F52/'TYBCOM B'!F$3</f>
        <v>0.86363636363636365</v>
      </c>
      <c r="G53" s="26">
        <f ca="1">'TYBCOM B'!G52/'TYBCOM B'!G$3</f>
        <v>0.875</v>
      </c>
      <c r="H53" s="26">
        <f ca="1">'TYBCOM B'!H52/'TYBCOM B'!H$3</f>
        <v>0.47058823529411764</v>
      </c>
      <c r="I53" s="26">
        <f ca="1">'TYBCOM B'!I52/'TYBCOM B'!I$3</f>
        <v>0.5625</v>
      </c>
      <c r="J53" s="26">
        <f ca="1">'TYBCOM B'!J52/'TYBCOM B'!J$3</f>
        <v>0.57894736842105265</v>
      </c>
      <c r="K53" s="27" t="str">
        <f>IF(C53="DIT",'TYBCOM B'!K52/'TYBCOM B'!K$3,"")</f>
        <v/>
      </c>
      <c r="L53" s="27" t="str">
        <f>IF(D53="CSA",'TYBCOM B'!L52/'TYBCOM B'!L$3,"")</f>
        <v/>
      </c>
      <c r="M53" s="27" t="str">
        <f>IF(D53="CSA",'TYBCOM B'!M52/'TYBCOM B'!M$3,"")</f>
        <v/>
      </c>
      <c r="N53" s="28">
        <f ca="1">IF(D53="PHBW",'TYBCOM B'!N52/'TYBCOM B'!N$3,"")</f>
        <v>0.93333333333333335</v>
      </c>
      <c r="O53" s="28" t="str">
        <f>IF(D53="EM",'TYBCOM B'!O52/'TYBCOM B'!O$3,"")</f>
        <v/>
      </c>
    </row>
    <row r="54" spans="1:15" ht="12.75">
      <c r="A54" s="24">
        <v>2498</v>
      </c>
      <c r="B54" s="25" t="s">
        <v>82</v>
      </c>
      <c r="C54" s="25" t="s">
        <v>8</v>
      </c>
      <c r="D54" s="25" t="s">
        <v>38</v>
      </c>
      <c r="E54" s="26">
        <f ca="1">'TYBCOM B'!E53/'TYBCOM B'!E$3</f>
        <v>0.7407407407407407</v>
      </c>
      <c r="F54" s="26">
        <f ca="1">'TYBCOM B'!F53/'TYBCOM B'!F$3</f>
        <v>0.81818181818181823</v>
      </c>
      <c r="G54" s="26">
        <f ca="1">'TYBCOM B'!G53/'TYBCOM B'!G$3</f>
        <v>0.625</v>
      </c>
      <c r="H54" s="26">
        <f ca="1">'TYBCOM B'!H53/'TYBCOM B'!H$3</f>
        <v>0.58823529411764708</v>
      </c>
      <c r="I54" s="26">
        <f ca="1">'TYBCOM B'!I53/'TYBCOM B'!I$3</f>
        <v>0.75</v>
      </c>
      <c r="J54" s="26">
        <f ca="1">'TYBCOM B'!J53/'TYBCOM B'!J$3</f>
        <v>0.63157894736842102</v>
      </c>
      <c r="K54" s="27" t="str">
        <f>IF(C54="DIT",'TYBCOM B'!K53/'TYBCOM B'!K$3,"")</f>
        <v/>
      </c>
      <c r="L54" s="27" t="str">
        <f>IF(D54="CSA",'TYBCOM B'!L53/'TYBCOM B'!L$3,"")</f>
        <v/>
      </c>
      <c r="M54" s="27" t="str">
        <f>IF(D54="CSA",'TYBCOM B'!M53/'TYBCOM B'!M$3,"")</f>
        <v/>
      </c>
      <c r="N54" s="28" t="str">
        <f>IF(D54="PHBW",'TYBCOM B'!N53/'TYBCOM B'!N$3,"")</f>
        <v/>
      </c>
      <c r="O54" s="28">
        <f ca="1">IF(D54="EM",'TYBCOM B'!O53/'TYBCOM B'!O$3,"")</f>
        <v>0.5</v>
      </c>
    </row>
    <row r="55" spans="1:15" ht="12.75">
      <c r="A55" s="24">
        <v>2499</v>
      </c>
      <c r="B55" s="25" t="s">
        <v>83</v>
      </c>
      <c r="C55" s="25" t="s">
        <v>8</v>
      </c>
      <c r="D55" s="25" t="s">
        <v>10</v>
      </c>
      <c r="E55" s="26">
        <f ca="1">'TYBCOM B'!E54/'TYBCOM B'!E$3</f>
        <v>0.37037037037037035</v>
      </c>
      <c r="F55" s="26">
        <f ca="1">'TYBCOM B'!F54/'TYBCOM B'!F$3</f>
        <v>0.63636363636363635</v>
      </c>
      <c r="G55" s="26">
        <f ca="1">'TYBCOM B'!G54/'TYBCOM B'!G$3</f>
        <v>0.8125</v>
      </c>
      <c r="H55" s="26">
        <f ca="1">'TYBCOM B'!H54/'TYBCOM B'!H$3</f>
        <v>0.41176470588235292</v>
      </c>
      <c r="I55" s="26">
        <f ca="1">'TYBCOM B'!I54/'TYBCOM B'!I$3</f>
        <v>0.3125</v>
      </c>
      <c r="J55" s="26">
        <f ca="1">'TYBCOM B'!J54/'TYBCOM B'!J$3</f>
        <v>0.57894736842105265</v>
      </c>
      <c r="K55" s="27" t="str">
        <f>IF(C55="DIT",'TYBCOM B'!K54/'TYBCOM B'!K$3,"")</f>
        <v/>
      </c>
      <c r="L55" s="27">
        <f ca="1">IF(D55="CSA",'TYBCOM B'!L54/'TYBCOM B'!L$3,"")</f>
        <v>0.4375</v>
      </c>
      <c r="M55" s="27">
        <f ca="1">IF(D55="CSA",'TYBCOM B'!M54/'TYBCOM B'!M$3,"")</f>
        <v>0.16666666666666666</v>
      </c>
      <c r="N55" s="28" t="str">
        <f>IF(D55="PHBW",'TYBCOM B'!N54/'TYBCOM B'!N$3,"")</f>
        <v/>
      </c>
      <c r="O55" s="28" t="str">
        <f>IF(D55="EM",'TYBCOM B'!O54/'TYBCOM B'!O$3,"")</f>
        <v/>
      </c>
    </row>
    <row r="56" spans="1:15" ht="12.75">
      <c r="A56" s="24">
        <v>2500</v>
      </c>
      <c r="B56" s="25" t="s">
        <v>84</v>
      </c>
      <c r="C56" s="25" t="s">
        <v>8</v>
      </c>
      <c r="D56" s="25" t="s">
        <v>38</v>
      </c>
      <c r="E56" s="26">
        <f ca="1">'TYBCOM B'!E55/'TYBCOM B'!E$3</f>
        <v>0.37037037037037035</v>
      </c>
      <c r="F56" s="26">
        <f ca="1">'TYBCOM B'!F55/'TYBCOM B'!F$3</f>
        <v>0.31818181818181818</v>
      </c>
      <c r="G56" s="26">
        <f ca="1">'TYBCOM B'!G55/'TYBCOM B'!G$3</f>
        <v>0.5</v>
      </c>
      <c r="H56" s="26">
        <f ca="1">'TYBCOM B'!H55/'TYBCOM B'!H$3</f>
        <v>0.58823529411764708</v>
      </c>
      <c r="I56" s="26">
        <f ca="1">'TYBCOM B'!I55/'TYBCOM B'!I$3</f>
        <v>0.25</v>
      </c>
      <c r="J56" s="26">
        <f ca="1">'TYBCOM B'!J55/'TYBCOM B'!J$3</f>
        <v>0.78947368421052633</v>
      </c>
      <c r="K56" s="27" t="str">
        <f>IF(C56="DIT",'TYBCOM B'!K55/'TYBCOM B'!K$3,"")</f>
        <v/>
      </c>
      <c r="L56" s="27" t="str">
        <f>IF(D56="CSA",'TYBCOM B'!L55/'TYBCOM B'!L$3,"")</f>
        <v/>
      </c>
      <c r="M56" s="27" t="str">
        <f>IF(D56="CSA",'TYBCOM B'!M55/'TYBCOM B'!M$3,"")</f>
        <v/>
      </c>
      <c r="N56" s="28" t="str">
        <f>IF(D56="PHBW",'TYBCOM B'!N55/'TYBCOM B'!N$3,"")</f>
        <v/>
      </c>
      <c r="O56" s="28">
        <f ca="1">IF(D56="EM",'TYBCOM B'!O55/'TYBCOM B'!O$3,"")</f>
        <v>0.6</v>
      </c>
    </row>
    <row r="57" spans="1:15" ht="12.75">
      <c r="A57" s="24">
        <v>2501</v>
      </c>
      <c r="B57" s="25" t="s">
        <v>85</v>
      </c>
      <c r="C57" s="25" t="s">
        <v>8</v>
      </c>
      <c r="D57" s="25" t="s">
        <v>10</v>
      </c>
      <c r="E57" s="26">
        <f ca="1">'TYBCOM B'!E56/'TYBCOM B'!E$3</f>
        <v>0.22222222222222221</v>
      </c>
      <c r="F57" s="26">
        <f ca="1">'TYBCOM B'!F56/'TYBCOM B'!F$3</f>
        <v>0.18181818181818182</v>
      </c>
      <c r="G57" s="26">
        <f ca="1">'TYBCOM B'!G56/'TYBCOM B'!G$3</f>
        <v>0.5</v>
      </c>
      <c r="H57" s="26">
        <f ca="1">'TYBCOM B'!H56/'TYBCOM B'!H$3</f>
        <v>0.70588235294117652</v>
      </c>
      <c r="I57" s="26">
        <f ca="1">'TYBCOM B'!I56/'TYBCOM B'!I$3</f>
        <v>0.25</v>
      </c>
      <c r="J57" s="26">
        <f ca="1">'TYBCOM B'!J56/'TYBCOM B'!J$3</f>
        <v>0.42105263157894735</v>
      </c>
      <c r="K57" s="27" t="str">
        <f>IF(C57="DIT",'TYBCOM B'!K56/'TYBCOM B'!K$3,"")</f>
        <v/>
      </c>
      <c r="L57" s="27">
        <f ca="1">IF(D57="CSA",'TYBCOM B'!L56/'TYBCOM B'!L$3,"")</f>
        <v>0.3125</v>
      </c>
      <c r="M57" s="27">
        <f ca="1">IF(D57="CSA",'TYBCOM B'!M56/'TYBCOM B'!M$3,"")</f>
        <v>0.5</v>
      </c>
      <c r="N57" s="28" t="str">
        <f>IF(D57="PHBW",'TYBCOM B'!N56/'TYBCOM B'!N$3,"")</f>
        <v/>
      </c>
      <c r="O57" s="28" t="str">
        <f>IF(D57="EM",'TYBCOM B'!O56/'TYBCOM B'!O$3,"")</f>
        <v/>
      </c>
    </row>
    <row r="58" spans="1:15" ht="12.75">
      <c r="A58" s="24">
        <v>2502</v>
      </c>
      <c r="B58" s="25" t="s">
        <v>86</v>
      </c>
      <c r="C58" s="25" t="s">
        <v>9</v>
      </c>
      <c r="D58" s="25" t="s">
        <v>34</v>
      </c>
      <c r="E58" s="26">
        <f ca="1">'TYBCOM B'!E57/'TYBCOM B'!E$3</f>
        <v>0.14814814814814814</v>
      </c>
      <c r="F58" s="26">
        <f ca="1">'TYBCOM B'!F57/'TYBCOM B'!F$3</f>
        <v>0.13636363636363635</v>
      </c>
      <c r="G58" s="26">
        <f ca="1">'TYBCOM B'!G57/'TYBCOM B'!G$3</f>
        <v>0.375</v>
      </c>
      <c r="H58" s="26">
        <f ca="1">'TYBCOM B'!H57/'TYBCOM B'!H$3</f>
        <v>0.41176470588235292</v>
      </c>
      <c r="I58" s="26">
        <f ca="1">'TYBCOM B'!I57/'TYBCOM B'!I$3</f>
        <v>0.125</v>
      </c>
      <c r="J58" s="26" t="e">
        <f ca="1">'TYBCOM B'!J57/'TYBCOM B'!J$3</f>
        <v>#VALUE!</v>
      </c>
      <c r="K58" s="27">
        <f ca="1">IF(C58="DIT",'TYBCOM B'!K57/'TYBCOM B'!K$3,"")</f>
        <v>0.29411764705882354</v>
      </c>
      <c r="L58" s="27" t="str">
        <f>IF(D58="CSA",'TYBCOM B'!L57/'TYBCOM B'!L$3,"")</f>
        <v/>
      </c>
      <c r="M58" s="27" t="str">
        <f>IF(D58="CSA",'TYBCOM B'!M57/'TYBCOM B'!M$3,"")</f>
        <v/>
      </c>
      <c r="N58" s="28">
        <f ca="1">IF(D58="PHBW",'TYBCOM B'!N57/'TYBCOM B'!N$3,"")</f>
        <v>0.13333333333333333</v>
      </c>
      <c r="O58" s="28" t="str">
        <f>IF(D58="EM",'TYBCOM B'!O57/'TYBCOM B'!O$3,"")</f>
        <v/>
      </c>
    </row>
    <row r="59" spans="1:15" ht="12.75">
      <c r="A59" s="24">
        <v>2503</v>
      </c>
      <c r="B59" s="25" t="s">
        <v>87</v>
      </c>
      <c r="C59" s="25" t="s">
        <v>9</v>
      </c>
      <c r="D59" s="25" t="s">
        <v>34</v>
      </c>
      <c r="E59" s="26">
        <f ca="1">'TYBCOM B'!E58/'TYBCOM B'!E$3</f>
        <v>0.29629629629629628</v>
      </c>
      <c r="F59" s="26">
        <f ca="1">'TYBCOM B'!F58/'TYBCOM B'!F$3</f>
        <v>0.18181818181818182</v>
      </c>
      <c r="G59" s="26">
        <f ca="1">'TYBCOM B'!G58/'TYBCOM B'!G$3</f>
        <v>0.5</v>
      </c>
      <c r="H59" s="26">
        <f ca="1">'TYBCOM B'!H58/'TYBCOM B'!H$3</f>
        <v>0.29411764705882354</v>
      </c>
      <c r="I59" s="26">
        <f ca="1">'TYBCOM B'!I58/'TYBCOM B'!I$3</f>
        <v>0.4375</v>
      </c>
      <c r="J59" s="26" t="e">
        <f ca="1">'TYBCOM B'!J58/'TYBCOM B'!J$3</f>
        <v>#VALUE!</v>
      </c>
      <c r="K59" s="27">
        <f ca="1">IF(C59="DIT",'TYBCOM B'!K58/'TYBCOM B'!K$3,"")</f>
        <v>0.29411764705882354</v>
      </c>
      <c r="L59" s="27" t="str">
        <f>IF(D59="CSA",'TYBCOM B'!L58/'TYBCOM B'!L$3,"")</f>
        <v/>
      </c>
      <c r="M59" s="27" t="str">
        <f>IF(D59="CSA",'TYBCOM B'!M58/'TYBCOM B'!M$3,"")</f>
        <v/>
      </c>
      <c r="N59" s="28">
        <f ca="1">IF(D59="PHBW",'TYBCOM B'!N58/'TYBCOM B'!N$3,"")</f>
        <v>0.26666666666666666</v>
      </c>
      <c r="O59" s="28" t="str">
        <f>IF(D59="EM",'TYBCOM B'!O58/'TYBCOM B'!O$3,"")</f>
        <v/>
      </c>
    </row>
    <row r="60" spans="1:15" ht="12.75">
      <c r="A60" s="24">
        <v>2504</v>
      </c>
      <c r="B60" s="25" t="s">
        <v>88</v>
      </c>
      <c r="C60" s="25" t="s">
        <v>8</v>
      </c>
      <c r="D60" s="25" t="s">
        <v>34</v>
      </c>
      <c r="E60" s="26">
        <f ca="1">'TYBCOM B'!E59/'TYBCOM B'!E$3</f>
        <v>0.96296296296296291</v>
      </c>
      <c r="F60" s="26">
        <f ca="1">'TYBCOM B'!F59/'TYBCOM B'!F$3</f>
        <v>1</v>
      </c>
      <c r="G60" s="26">
        <f ca="1">'TYBCOM B'!G59/'TYBCOM B'!G$3</f>
        <v>1</v>
      </c>
      <c r="H60" s="26">
        <f ca="1">'TYBCOM B'!H59/'TYBCOM B'!H$3</f>
        <v>0.52941176470588236</v>
      </c>
      <c r="I60" s="26">
        <f ca="1">'TYBCOM B'!I59/'TYBCOM B'!I$3</f>
        <v>1</v>
      </c>
      <c r="J60" s="26">
        <f ca="1">'TYBCOM B'!J59/'TYBCOM B'!J$3</f>
        <v>0.84210526315789469</v>
      </c>
      <c r="K60" s="27" t="str">
        <f>IF(C60="DIT",'TYBCOM B'!K59/'TYBCOM B'!K$3,"")</f>
        <v/>
      </c>
      <c r="L60" s="27" t="str">
        <f>IF(D60="CSA",'TYBCOM B'!L59/'TYBCOM B'!L$3,"")</f>
        <v/>
      </c>
      <c r="M60" s="27" t="str">
        <f>IF(D60="CSA",'TYBCOM B'!M59/'TYBCOM B'!M$3,"")</f>
        <v/>
      </c>
      <c r="N60" s="28">
        <f ca="1">IF(D60="PHBW",'TYBCOM B'!N59/'TYBCOM B'!N$3,"")</f>
        <v>0.8666666666666667</v>
      </c>
      <c r="O60" s="28" t="str">
        <f>IF(D60="EM",'TYBCOM B'!O59/'TYBCOM B'!O$3,"")</f>
        <v/>
      </c>
    </row>
    <row r="61" spans="1:15" ht="12.75">
      <c r="A61" s="24">
        <v>2505</v>
      </c>
      <c r="B61" s="25" t="s">
        <v>89</v>
      </c>
      <c r="C61" s="25" t="s">
        <v>8</v>
      </c>
      <c r="D61" s="25" t="s">
        <v>34</v>
      </c>
      <c r="E61" s="26">
        <f ca="1">'TYBCOM B'!E60/'TYBCOM B'!E$3</f>
        <v>0.18518518518518517</v>
      </c>
      <c r="F61" s="26">
        <f ca="1">'TYBCOM B'!F60/'TYBCOM B'!F$3</f>
        <v>0.27272727272727271</v>
      </c>
      <c r="G61" s="26">
        <f ca="1">'TYBCOM B'!G60/'TYBCOM B'!G$3</f>
        <v>0.8125</v>
      </c>
      <c r="H61" s="26">
        <f ca="1">'TYBCOM B'!H60/'TYBCOM B'!H$3</f>
        <v>0.47058823529411764</v>
      </c>
      <c r="I61" s="26">
        <f ca="1">'TYBCOM B'!I60/'TYBCOM B'!I$3</f>
        <v>0.25</v>
      </c>
      <c r="J61" s="26">
        <f ca="1">'TYBCOM B'!J60/'TYBCOM B'!J$3</f>
        <v>0.52631578947368418</v>
      </c>
      <c r="K61" s="27" t="str">
        <f>IF(C61="DIT",'TYBCOM B'!K60/'TYBCOM B'!K$3,"")</f>
        <v/>
      </c>
      <c r="L61" s="27" t="str">
        <f>IF(D61="CSA",'TYBCOM B'!L60/'TYBCOM B'!L$3,"")</f>
        <v/>
      </c>
      <c r="M61" s="27" t="str">
        <f>IF(D61="CSA",'TYBCOM B'!M60/'TYBCOM B'!M$3,"")</f>
        <v/>
      </c>
      <c r="N61" s="28">
        <f ca="1">IF(D61="PHBW",'TYBCOM B'!N60/'TYBCOM B'!N$3,"")</f>
        <v>0.73333333333333328</v>
      </c>
      <c r="O61" s="28" t="str">
        <f>IF(D61="EM",'TYBCOM B'!O60/'TYBCOM B'!O$3,"")</f>
        <v/>
      </c>
    </row>
    <row r="62" spans="1:15" ht="12.75">
      <c r="A62" s="24">
        <v>2506</v>
      </c>
      <c r="B62" s="25" t="s">
        <v>90</v>
      </c>
      <c r="C62" s="25" t="s">
        <v>8</v>
      </c>
      <c r="D62" s="25" t="s">
        <v>38</v>
      </c>
      <c r="E62" s="26">
        <f ca="1">'TYBCOM B'!E61/'TYBCOM B'!E$3</f>
        <v>0.62962962962962965</v>
      </c>
      <c r="F62" s="26">
        <f ca="1">'TYBCOM B'!F61/'TYBCOM B'!F$3</f>
        <v>0.59090909090909094</v>
      </c>
      <c r="G62" s="26">
        <f ca="1">'TYBCOM B'!G61/'TYBCOM B'!G$3</f>
        <v>0.875</v>
      </c>
      <c r="H62" s="26">
        <f ca="1">'TYBCOM B'!H61/'TYBCOM B'!H$3</f>
        <v>0.29411764705882354</v>
      </c>
      <c r="I62" s="26">
        <f ca="1">'TYBCOM B'!I61/'TYBCOM B'!I$3</f>
        <v>0.75</v>
      </c>
      <c r="J62" s="26">
        <f ca="1">'TYBCOM B'!J61/'TYBCOM B'!J$3</f>
        <v>0.47368421052631576</v>
      </c>
      <c r="K62" s="27" t="str">
        <f>IF(C62="DIT",'TYBCOM B'!K61/'TYBCOM B'!K$3,"")</f>
        <v/>
      </c>
      <c r="L62" s="27" t="str">
        <f>IF(D62="CSA",'TYBCOM B'!L61/'TYBCOM B'!L$3,"")</f>
        <v/>
      </c>
      <c r="M62" s="27" t="str">
        <f>IF(D62="CSA",'TYBCOM B'!M61/'TYBCOM B'!M$3,"")</f>
        <v/>
      </c>
      <c r="N62" s="28" t="str">
        <f>IF(D62="PHBW",'TYBCOM B'!N61/'TYBCOM B'!N$3,"")</f>
        <v/>
      </c>
      <c r="O62" s="28">
        <f ca="1">IF(D62="EM",'TYBCOM B'!O61/'TYBCOM B'!O$3,"")</f>
        <v>0.7</v>
      </c>
    </row>
    <row r="63" spans="1:15" ht="12.75">
      <c r="A63" s="24">
        <v>2507</v>
      </c>
      <c r="B63" s="25" t="s">
        <v>91</v>
      </c>
      <c r="C63" s="25" t="s">
        <v>8</v>
      </c>
      <c r="D63" s="25" t="s">
        <v>38</v>
      </c>
      <c r="E63" s="26">
        <f ca="1">'TYBCOM B'!E62/'TYBCOM B'!E$3</f>
        <v>0.33333333333333331</v>
      </c>
      <c r="F63" s="26">
        <f ca="1">'TYBCOM B'!F62/'TYBCOM B'!F$3</f>
        <v>0.18181818181818182</v>
      </c>
      <c r="G63" s="26">
        <f ca="1">'TYBCOM B'!G62/'TYBCOM B'!G$3</f>
        <v>0.5625</v>
      </c>
      <c r="H63" s="26">
        <f ca="1">'TYBCOM B'!H62/'TYBCOM B'!H$3</f>
        <v>0.29411764705882354</v>
      </c>
      <c r="I63" s="26">
        <f ca="1">'TYBCOM B'!I62/'TYBCOM B'!I$3</f>
        <v>0.1875</v>
      </c>
      <c r="J63" s="26">
        <f ca="1">'TYBCOM B'!J62/'TYBCOM B'!J$3</f>
        <v>0.47368421052631576</v>
      </c>
      <c r="K63" s="27" t="str">
        <f>IF(C63="DIT",'TYBCOM B'!K62/'TYBCOM B'!K$3,"")</f>
        <v/>
      </c>
      <c r="L63" s="27" t="str">
        <f>IF(D63="CSA",'TYBCOM B'!L62/'TYBCOM B'!L$3,"")</f>
        <v/>
      </c>
      <c r="M63" s="27" t="str">
        <f>IF(D63="CSA",'TYBCOM B'!M62/'TYBCOM B'!M$3,"")</f>
        <v/>
      </c>
      <c r="N63" s="28" t="str">
        <f>IF(D63="PHBW",'TYBCOM B'!N62/'TYBCOM B'!N$3,"")</f>
        <v/>
      </c>
      <c r="O63" s="28">
        <f ca="1">IF(D63="EM",'TYBCOM B'!O62/'TYBCOM B'!O$3,"")</f>
        <v>0.4</v>
      </c>
    </row>
    <row r="64" spans="1:15" ht="12.75">
      <c r="A64" s="24">
        <v>2508</v>
      </c>
      <c r="B64" s="25" t="s">
        <v>92</v>
      </c>
      <c r="C64" s="25" t="s">
        <v>9</v>
      </c>
      <c r="D64" s="25" t="s">
        <v>38</v>
      </c>
      <c r="E64" s="26">
        <f ca="1">'TYBCOM B'!E63/'TYBCOM B'!E$3</f>
        <v>0.40740740740740738</v>
      </c>
      <c r="F64" s="26">
        <f ca="1">'TYBCOM B'!F63/'TYBCOM B'!F$3</f>
        <v>0.54545454545454541</v>
      </c>
      <c r="G64" s="26">
        <f ca="1">'TYBCOM B'!G63/'TYBCOM B'!G$3</f>
        <v>0.5</v>
      </c>
      <c r="H64" s="26">
        <f ca="1">'TYBCOM B'!H63/'TYBCOM B'!H$3</f>
        <v>0.17647058823529413</v>
      </c>
      <c r="I64" s="26">
        <f ca="1">'TYBCOM B'!I63/'TYBCOM B'!I$3</f>
        <v>0.375</v>
      </c>
      <c r="J64" s="26" t="e">
        <f ca="1">'TYBCOM B'!J63/'TYBCOM B'!J$3</f>
        <v>#VALUE!</v>
      </c>
      <c r="K64" s="27">
        <f ca="1">IF(C64="DIT",'TYBCOM B'!K63/'TYBCOM B'!K$3,"")</f>
        <v>0.35294117647058826</v>
      </c>
      <c r="L64" s="27" t="str">
        <f>IF(D64="CSA",'TYBCOM B'!L63/'TYBCOM B'!L$3,"")</f>
        <v/>
      </c>
      <c r="M64" s="27" t="str">
        <f>IF(D64="CSA",'TYBCOM B'!M63/'TYBCOM B'!M$3,"")</f>
        <v/>
      </c>
      <c r="N64" s="28" t="str">
        <f>IF(D64="PHBW",'TYBCOM B'!N63/'TYBCOM B'!N$3,"")</f>
        <v/>
      </c>
      <c r="O64" s="28">
        <f ca="1">IF(D64="EM",'TYBCOM B'!O63/'TYBCOM B'!O$3,"")</f>
        <v>0.4</v>
      </c>
    </row>
    <row r="65" spans="1:15" ht="12.75">
      <c r="A65" s="24">
        <v>2509</v>
      </c>
      <c r="B65" s="25" t="s">
        <v>93</v>
      </c>
      <c r="C65" s="25" t="s">
        <v>8</v>
      </c>
      <c r="D65" s="25" t="s">
        <v>10</v>
      </c>
      <c r="E65" s="26">
        <f ca="1">'TYBCOM B'!E64/'TYBCOM B'!E$3</f>
        <v>0.44444444444444442</v>
      </c>
      <c r="F65" s="26">
        <f ca="1">'TYBCOM B'!F64/'TYBCOM B'!F$3</f>
        <v>0.63636363636363635</v>
      </c>
      <c r="G65" s="26">
        <f ca="1">'TYBCOM B'!G64/'TYBCOM B'!G$3</f>
        <v>0.75</v>
      </c>
      <c r="H65" s="26">
        <f ca="1">'TYBCOM B'!H64/'TYBCOM B'!H$3</f>
        <v>0.41176470588235292</v>
      </c>
      <c r="I65" s="26">
        <f ca="1">'TYBCOM B'!I64/'TYBCOM B'!I$3</f>
        <v>0.625</v>
      </c>
      <c r="J65" s="26">
        <f ca="1">'TYBCOM B'!J64/'TYBCOM B'!J$3</f>
        <v>0.68421052631578949</v>
      </c>
      <c r="K65" s="27" t="str">
        <f>IF(C65="DIT",'TYBCOM B'!K64/'TYBCOM B'!K$3,"")</f>
        <v/>
      </c>
      <c r="L65" s="27">
        <f ca="1">IF(D65="CSA",'TYBCOM B'!L64/'TYBCOM B'!L$3,"")</f>
        <v>0.5</v>
      </c>
      <c r="M65" s="27">
        <f ca="1">IF(D65="CSA",'TYBCOM B'!M64/'TYBCOM B'!M$3,"")</f>
        <v>0.16666666666666666</v>
      </c>
      <c r="N65" s="28" t="str">
        <f>IF(D65="PHBW",'TYBCOM B'!N64/'TYBCOM B'!N$3,"")</f>
        <v/>
      </c>
      <c r="O65" s="28" t="str">
        <f>IF(D65="EM",'TYBCOM B'!O64/'TYBCOM B'!O$3,"")</f>
        <v/>
      </c>
    </row>
    <row r="66" spans="1:15" ht="12.75">
      <c r="A66" s="24">
        <v>2510</v>
      </c>
      <c r="B66" s="25" t="s">
        <v>94</v>
      </c>
      <c r="C66" s="25" t="s">
        <v>8</v>
      </c>
      <c r="D66" s="25" t="s">
        <v>38</v>
      </c>
      <c r="E66" s="26">
        <f ca="1">'TYBCOM B'!E65/'TYBCOM B'!E$3</f>
        <v>0.7407407407407407</v>
      </c>
      <c r="F66" s="26">
        <f ca="1">'TYBCOM B'!F65/'TYBCOM B'!F$3</f>
        <v>0.81818181818181823</v>
      </c>
      <c r="G66" s="26">
        <f ca="1">'TYBCOM B'!G65/'TYBCOM B'!G$3</f>
        <v>0.9375</v>
      </c>
      <c r="H66" s="26">
        <f ca="1">'TYBCOM B'!H65/'TYBCOM B'!H$3</f>
        <v>0.58823529411764708</v>
      </c>
      <c r="I66" s="26">
        <f ca="1">'TYBCOM B'!I65/'TYBCOM B'!I$3</f>
        <v>0.75</v>
      </c>
      <c r="J66" s="26">
        <f ca="1">'TYBCOM B'!J65/'TYBCOM B'!J$3</f>
        <v>0.68421052631578949</v>
      </c>
      <c r="K66" s="27" t="str">
        <f>IF(C66="DIT",'TYBCOM B'!K65/'TYBCOM B'!K$3,"")</f>
        <v/>
      </c>
      <c r="L66" s="27" t="str">
        <f>IF(D66="CSA",'TYBCOM B'!L65/'TYBCOM B'!L$3,"")</f>
        <v/>
      </c>
      <c r="M66" s="27" t="str">
        <f>IF(D66="CSA",'TYBCOM B'!M65/'TYBCOM B'!M$3,"")</f>
        <v/>
      </c>
      <c r="N66" s="28" t="str">
        <f>IF(D66="PHBW",'TYBCOM B'!N65/'TYBCOM B'!N$3,"")</f>
        <v/>
      </c>
      <c r="O66" s="28">
        <f ca="1">IF(D66="EM",'TYBCOM B'!O65/'TYBCOM B'!O$3,"")</f>
        <v>0.8</v>
      </c>
    </row>
    <row r="67" spans="1:15" ht="12.75">
      <c r="A67" s="24">
        <v>2511</v>
      </c>
      <c r="B67" s="25" t="s">
        <v>95</v>
      </c>
      <c r="C67" s="25" t="s">
        <v>8</v>
      </c>
      <c r="D67" s="25" t="s">
        <v>10</v>
      </c>
      <c r="E67" s="26">
        <f ca="1">'TYBCOM B'!E66/'TYBCOM B'!E$3</f>
        <v>0.48148148148148145</v>
      </c>
      <c r="F67" s="26">
        <f ca="1">'TYBCOM B'!F66/'TYBCOM B'!F$3</f>
        <v>0.54545454545454541</v>
      </c>
      <c r="G67" s="26">
        <f ca="1">'TYBCOM B'!G66/'TYBCOM B'!G$3</f>
        <v>0.8125</v>
      </c>
      <c r="H67" s="26">
        <f ca="1">'TYBCOM B'!H66/'TYBCOM B'!H$3</f>
        <v>0.52941176470588236</v>
      </c>
      <c r="I67" s="26">
        <f ca="1">'TYBCOM B'!I66/'TYBCOM B'!I$3</f>
        <v>0.3125</v>
      </c>
      <c r="J67" s="26">
        <f ca="1">'TYBCOM B'!J66/'TYBCOM B'!J$3</f>
        <v>0.84210526315789469</v>
      </c>
      <c r="K67" s="27" t="str">
        <f>IF(C67="DIT",'TYBCOM B'!K66/'TYBCOM B'!K$3,"")</f>
        <v/>
      </c>
      <c r="L67" s="27">
        <f ca="1">IF(D67="CSA",'TYBCOM B'!L66/'TYBCOM B'!L$3,"")</f>
        <v>0.625</v>
      </c>
      <c r="M67" s="27">
        <f ca="1">IF(D67="CSA",'TYBCOM B'!M66/'TYBCOM B'!M$3,"")</f>
        <v>0.83333333333333337</v>
      </c>
      <c r="N67" s="28" t="str">
        <f>IF(D67="PHBW",'TYBCOM B'!N66/'TYBCOM B'!N$3,"")</f>
        <v/>
      </c>
      <c r="O67" s="28" t="str">
        <f>IF(D67="EM",'TYBCOM B'!O66/'TYBCOM B'!O$3,"")</f>
        <v/>
      </c>
    </row>
    <row r="68" spans="1:15" ht="12.75">
      <c r="A68" s="24">
        <v>2512</v>
      </c>
      <c r="B68" s="25" t="s">
        <v>96</v>
      </c>
      <c r="C68" s="25" t="s">
        <v>8</v>
      </c>
      <c r="D68" s="25" t="s">
        <v>38</v>
      </c>
      <c r="E68" s="26">
        <f ca="1">'TYBCOM B'!E67/'TYBCOM B'!E$3</f>
        <v>0.40740740740740738</v>
      </c>
      <c r="F68" s="26">
        <f ca="1">'TYBCOM B'!F67/'TYBCOM B'!F$3</f>
        <v>0.13636363636363635</v>
      </c>
      <c r="G68" s="26">
        <f ca="1">'TYBCOM B'!G67/'TYBCOM B'!G$3</f>
        <v>0.125</v>
      </c>
      <c r="H68" s="26">
        <f ca="1">'TYBCOM B'!H67/'TYBCOM B'!H$3</f>
        <v>0.29411764705882354</v>
      </c>
      <c r="I68" s="26">
        <f ca="1">'TYBCOM B'!I67/'TYBCOM B'!I$3</f>
        <v>0.1875</v>
      </c>
      <c r="J68" s="26">
        <f ca="1">'TYBCOM B'!J67/'TYBCOM B'!J$3</f>
        <v>0.42105263157894735</v>
      </c>
      <c r="K68" s="27" t="str">
        <f>IF(C68="DIT",'TYBCOM B'!K67/'TYBCOM B'!K$3,"")</f>
        <v/>
      </c>
      <c r="L68" s="27" t="str">
        <f>IF(D68="CSA",'TYBCOM B'!L67/'TYBCOM B'!L$3,"")</f>
        <v/>
      </c>
      <c r="M68" s="27" t="str">
        <f>IF(D68="CSA",'TYBCOM B'!M67/'TYBCOM B'!M$3,"")</f>
        <v/>
      </c>
      <c r="N68" s="28" t="str">
        <f>IF(D68="PHBW",'TYBCOM B'!N67/'TYBCOM B'!N$3,"")</f>
        <v/>
      </c>
      <c r="O68" s="28">
        <f ca="1">IF(D68="EM",'TYBCOM B'!O67/'TYBCOM B'!O$3,"")</f>
        <v>0.2</v>
      </c>
    </row>
    <row r="69" spans="1:15" ht="12.75">
      <c r="A69" s="24">
        <v>2513</v>
      </c>
      <c r="B69" s="25" t="s">
        <v>97</v>
      </c>
      <c r="C69" s="25" t="s">
        <v>8</v>
      </c>
      <c r="D69" s="25" t="s">
        <v>34</v>
      </c>
      <c r="E69" s="26">
        <f ca="1">'TYBCOM B'!E68/'TYBCOM B'!E$3</f>
        <v>3.7037037037037035E-2</v>
      </c>
      <c r="F69" s="26">
        <f ca="1">'TYBCOM B'!F68/'TYBCOM B'!F$3</f>
        <v>0</v>
      </c>
      <c r="G69" s="26">
        <f ca="1">'TYBCOM B'!G68/'TYBCOM B'!G$3</f>
        <v>0.125</v>
      </c>
      <c r="H69" s="26">
        <f ca="1">'TYBCOM B'!H68/'TYBCOM B'!H$3</f>
        <v>0.47058823529411764</v>
      </c>
      <c r="I69" s="26">
        <f ca="1">'TYBCOM B'!I68/'TYBCOM B'!I$3</f>
        <v>0</v>
      </c>
      <c r="J69" s="26">
        <f ca="1">'TYBCOM B'!J68/'TYBCOM B'!J$3</f>
        <v>0.26315789473684209</v>
      </c>
      <c r="K69" s="27" t="str">
        <f>IF(C69="DIT",'TYBCOM B'!K68/'TYBCOM B'!K$3,"")</f>
        <v/>
      </c>
      <c r="L69" s="27" t="str">
        <f>IF(D69="CSA",'TYBCOM B'!L68/'TYBCOM B'!L$3,"")</f>
        <v/>
      </c>
      <c r="M69" s="27" t="str">
        <f>IF(D69="CSA",'TYBCOM B'!M68/'TYBCOM B'!M$3,"")</f>
        <v/>
      </c>
      <c r="N69" s="28">
        <f ca="1">IF(D69="PHBW",'TYBCOM B'!N68/'TYBCOM B'!N$3,"")</f>
        <v>6.6666666666666666E-2</v>
      </c>
      <c r="O69" s="28" t="str">
        <f>IF(D69="EM",'TYBCOM B'!O68/'TYBCOM B'!O$3,"")</f>
        <v/>
      </c>
    </row>
    <row r="70" spans="1:15" ht="12.75">
      <c r="A70" s="24">
        <v>2514</v>
      </c>
      <c r="B70" s="25" t="s">
        <v>98</v>
      </c>
      <c r="C70" s="25" t="s">
        <v>9</v>
      </c>
      <c r="D70" s="25" t="s">
        <v>38</v>
      </c>
      <c r="E70" s="26">
        <f ca="1">'TYBCOM B'!E69/'TYBCOM B'!E$3</f>
        <v>0.66666666666666663</v>
      </c>
      <c r="F70" s="26">
        <f ca="1">'TYBCOM B'!F69/'TYBCOM B'!F$3</f>
        <v>0.72727272727272729</v>
      </c>
      <c r="G70" s="26">
        <f ca="1">'TYBCOM B'!G69/'TYBCOM B'!G$3</f>
        <v>0.625</v>
      </c>
      <c r="H70" s="26">
        <f ca="1">'TYBCOM B'!H69/'TYBCOM B'!H$3</f>
        <v>0.76470588235294112</v>
      </c>
      <c r="I70" s="26">
        <f ca="1">'TYBCOM B'!I69/'TYBCOM B'!I$3</f>
        <v>0.375</v>
      </c>
      <c r="J70" s="26" t="e">
        <f ca="1">'TYBCOM B'!J69/'TYBCOM B'!J$3</f>
        <v>#VALUE!</v>
      </c>
      <c r="K70" s="27">
        <f ca="1">IF(C70="DIT",'TYBCOM B'!K69/'TYBCOM B'!K$3,"")</f>
        <v>0.52941176470588236</v>
      </c>
      <c r="L70" s="27" t="str">
        <f>IF(D70="CSA",'TYBCOM B'!L69/'TYBCOM B'!L$3,"")</f>
        <v/>
      </c>
      <c r="M70" s="27" t="str">
        <f>IF(D70="CSA",'TYBCOM B'!M69/'TYBCOM B'!M$3,"")</f>
        <v/>
      </c>
      <c r="N70" s="28" t="str">
        <f>IF(D70="PHBW",'TYBCOM B'!N69/'TYBCOM B'!N$3,"")</f>
        <v/>
      </c>
      <c r="O70" s="28">
        <f ca="1">IF(D70="EM",'TYBCOM B'!O69/'TYBCOM B'!O$3,"")</f>
        <v>0.7</v>
      </c>
    </row>
    <row r="71" spans="1:15" ht="12.75">
      <c r="A71" s="24">
        <v>2515</v>
      </c>
      <c r="B71" s="25" t="s">
        <v>99</v>
      </c>
      <c r="C71" s="25" t="s">
        <v>8</v>
      </c>
      <c r="D71" s="25" t="s">
        <v>10</v>
      </c>
      <c r="E71" s="26">
        <f ca="1">'TYBCOM B'!E70/'TYBCOM B'!E$3</f>
        <v>0.48148148148148145</v>
      </c>
      <c r="F71" s="26">
        <f ca="1">'TYBCOM B'!F70/'TYBCOM B'!F$3</f>
        <v>0.59090909090909094</v>
      </c>
      <c r="G71" s="26">
        <f ca="1">'TYBCOM B'!G70/'TYBCOM B'!G$3</f>
        <v>0.75</v>
      </c>
      <c r="H71" s="26">
        <f ca="1">'TYBCOM B'!H70/'TYBCOM B'!H$3</f>
        <v>0.47058823529411764</v>
      </c>
      <c r="I71" s="26">
        <f ca="1">'TYBCOM B'!I70/'TYBCOM B'!I$3</f>
        <v>0.4375</v>
      </c>
      <c r="J71" s="26">
        <f ca="1">'TYBCOM B'!J70/'TYBCOM B'!J$3</f>
        <v>0.52631578947368418</v>
      </c>
      <c r="K71" s="27" t="str">
        <f>IF(C71="DIT",'TYBCOM B'!K70/'TYBCOM B'!K$3,"")</f>
        <v/>
      </c>
      <c r="L71" s="27">
        <f ca="1">IF(D71="CSA",'TYBCOM B'!L70/'TYBCOM B'!L$3,"")</f>
        <v>0.9375</v>
      </c>
      <c r="M71" s="27">
        <f ca="1">IF(D71="CSA",'TYBCOM B'!M70/'TYBCOM B'!M$3,"")</f>
        <v>0.5</v>
      </c>
      <c r="N71" s="28" t="str">
        <f>IF(D71="PHBW",'TYBCOM B'!N70/'TYBCOM B'!N$3,"")</f>
        <v/>
      </c>
      <c r="O71" s="28" t="str">
        <f>IF(D71="EM",'TYBCOM B'!O70/'TYBCOM B'!O$3,"")</f>
        <v/>
      </c>
    </row>
    <row r="72" spans="1:15" ht="12.75">
      <c r="A72" s="24">
        <v>2516</v>
      </c>
      <c r="B72" s="25" t="s">
        <v>100</v>
      </c>
      <c r="C72" s="25" t="s">
        <v>8</v>
      </c>
      <c r="D72" s="25" t="s">
        <v>34</v>
      </c>
      <c r="E72" s="26">
        <f ca="1">'TYBCOM B'!E71/'TYBCOM B'!E$3</f>
        <v>0.25925925925925924</v>
      </c>
      <c r="F72" s="26">
        <f ca="1">'TYBCOM B'!F71/'TYBCOM B'!F$3</f>
        <v>0.22727272727272727</v>
      </c>
      <c r="G72" s="26">
        <f ca="1">'TYBCOM B'!G71/'TYBCOM B'!G$3</f>
        <v>0.5</v>
      </c>
      <c r="H72" s="26">
        <f ca="1">'TYBCOM B'!H71/'TYBCOM B'!H$3</f>
        <v>0.35294117647058826</v>
      </c>
      <c r="I72" s="26">
        <f ca="1">'TYBCOM B'!I71/'TYBCOM B'!I$3</f>
        <v>0.25</v>
      </c>
      <c r="J72" s="26">
        <f ca="1">'TYBCOM B'!J71/'TYBCOM B'!J$3</f>
        <v>0.84210526315789469</v>
      </c>
      <c r="K72" s="27" t="str">
        <f>IF(C72="DIT",'TYBCOM B'!K71/'TYBCOM B'!K$3,"")</f>
        <v/>
      </c>
      <c r="L72" s="27" t="str">
        <f>IF(D72="CSA",'TYBCOM B'!L71/'TYBCOM B'!L$3,"")</f>
        <v/>
      </c>
      <c r="M72" s="27" t="str">
        <f>IF(D72="CSA",'TYBCOM B'!M71/'TYBCOM B'!M$3,"")</f>
        <v/>
      </c>
      <c r="N72" s="28">
        <f ca="1">IF(D72="PHBW",'TYBCOM B'!N71/'TYBCOM B'!N$3,"")</f>
        <v>0.33333333333333331</v>
      </c>
      <c r="O72" s="28" t="str">
        <f>IF(D72="EM",'TYBCOM B'!O71/'TYBCOM B'!O$3,"")</f>
        <v/>
      </c>
    </row>
    <row r="73" spans="1:15" ht="12.75">
      <c r="A73" s="24">
        <v>2517</v>
      </c>
      <c r="B73" s="25" t="s">
        <v>101</v>
      </c>
      <c r="C73" s="25" t="s">
        <v>8</v>
      </c>
      <c r="D73" s="25" t="s">
        <v>38</v>
      </c>
      <c r="E73" s="26">
        <f ca="1">'TYBCOM B'!E72/'TYBCOM B'!E$3</f>
        <v>0.62962962962962965</v>
      </c>
      <c r="F73" s="26">
        <f ca="1">'TYBCOM B'!F72/'TYBCOM B'!F$3</f>
        <v>0.45454545454545453</v>
      </c>
      <c r="G73" s="26">
        <f ca="1">'TYBCOM B'!G72/'TYBCOM B'!G$3</f>
        <v>0.75</v>
      </c>
      <c r="H73" s="26">
        <f ca="1">'TYBCOM B'!H72/'TYBCOM B'!H$3</f>
        <v>0.76470588235294112</v>
      </c>
      <c r="I73" s="26">
        <f ca="1">'TYBCOM B'!I72/'TYBCOM B'!I$3</f>
        <v>0.5625</v>
      </c>
      <c r="J73" s="26">
        <f ca="1">'TYBCOM B'!J72/'TYBCOM B'!J$3</f>
        <v>0.89473684210526316</v>
      </c>
      <c r="K73" s="27" t="str">
        <f>IF(C73="DIT",'TYBCOM B'!K72/'TYBCOM B'!K$3,"")</f>
        <v/>
      </c>
      <c r="L73" s="27" t="str">
        <f>IF(D73="CSA",'TYBCOM B'!L72/'TYBCOM B'!L$3,"")</f>
        <v/>
      </c>
      <c r="M73" s="27" t="str">
        <f>IF(D73="CSA",'TYBCOM B'!M72/'TYBCOM B'!M$3,"")</f>
        <v/>
      </c>
      <c r="N73" s="28" t="str">
        <f>IF(D73="PHBW",'TYBCOM B'!N72/'TYBCOM B'!N$3,"")</f>
        <v/>
      </c>
      <c r="O73" s="28">
        <f ca="1">IF(D73="EM",'TYBCOM B'!O72/'TYBCOM B'!O$3,"")</f>
        <v>0.6</v>
      </c>
    </row>
    <row r="74" spans="1:15" ht="12.75">
      <c r="A74" s="24">
        <v>2518</v>
      </c>
      <c r="B74" s="25" t="s">
        <v>102</v>
      </c>
      <c r="C74" s="25" t="s">
        <v>8</v>
      </c>
      <c r="D74" s="25" t="s">
        <v>38</v>
      </c>
      <c r="E74" s="26">
        <f ca="1">'TYBCOM B'!E73/'TYBCOM B'!E$3</f>
        <v>0.81481481481481477</v>
      </c>
      <c r="F74" s="26">
        <f ca="1">'TYBCOM B'!F73/'TYBCOM B'!F$3</f>
        <v>0.59090909090909094</v>
      </c>
      <c r="G74" s="26">
        <f ca="1">'TYBCOM B'!G73/'TYBCOM B'!G$3</f>
        <v>0.75</v>
      </c>
      <c r="H74" s="26">
        <f ca="1">'TYBCOM B'!H73/'TYBCOM B'!H$3</f>
        <v>0.76470588235294112</v>
      </c>
      <c r="I74" s="26">
        <f ca="1">'TYBCOM B'!I73/'TYBCOM B'!I$3</f>
        <v>0.625</v>
      </c>
      <c r="J74" s="26">
        <f ca="1">'TYBCOM B'!J73/'TYBCOM B'!J$3</f>
        <v>0.84210526315789469</v>
      </c>
      <c r="K74" s="27" t="str">
        <f>IF(C74="DIT",'TYBCOM B'!K73/'TYBCOM B'!K$3,"")</f>
        <v/>
      </c>
      <c r="L74" s="27" t="str">
        <f>IF(D74="CSA",'TYBCOM B'!L73/'TYBCOM B'!L$3,"")</f>
        <v/>
      </c>
      <c r="M74" s="27" t="str">
        <f>IF(D74="CSA",'TYBCOM B'!M73/'TYBCOM B'!M$3,"")</f>
        <v/>
      </c>
      <c r="N74" s="28" t="str">
        <f>IF(D74="PHBW",'TYBCOM B'!N73/'TYBCOM B'!N$3,"")</f>
        <v/>
      </c>
      <c r="O74" s="28">
        <f ca="1">IF(D74="EM",'TYBCOM B'!O73/'TYBCOM B'!O$3,"")</f>
        <v>0.6</v>
      </c>
    </row>
    <row r="75" spans="1:15" ht="12.75">
      <c r="A75" s="24">
        <v>2519</v>
      </c>
      <c r="B75" s="25" t="s">
        <v>103</v>
      </c>
      <c r="C75" s="25" t="s">
        <v>8</v>
      </c>
      <c r="D75" s="25" t="s">
        <v>34</v>
      </c>
      <c r="E75" s="26">
        <f ca="1">'TYBCOM B'!E74/'TYBCOM B'!E$3</f>
        <v>0.66666666666666663</v>
      </c>
      <c r="F75" s="26">
        <f ca="1">'TYBCOM B'!F74/'TYBCOM B'!F$3</f>
        <v>0.45454545454545453</v>
      </c>
      <c r="G75" s="26">
        <f ca="1">'TYBCOM B'!G74/'TYBCOM B'!G$3</f>
        <v>0.8125</v>
      </c>
      <c r="H75" s="26">
        <f ca="1">'TYBCOM B'!H74/'TYBCOM B'!H$3</f>
        <v>0.76470588235294112</v>
      </c>
      <c r="I75" s="26">
        <f ca="1">'TYBCOM B'!I74/'TYBCOM B'!I$3</f>
        <v>0.6875</v>
      </c>
      <c r="J75" s="26">
        <f ca="1">'TYBCOM B'!J74/'TYBCOM B'!J$3</f>
        <v>0.78947368421052633</v>
      </c>
      <c r="K75" s="27" t="str">
        <f>IF(C75="DIT",'TYBCOM B'!K74/'TYBCOM B'!K$3,"")</f>
        <v/>
      </c>
      <c r="L75" s="27" t="str">
        <f>IF(D75="CSA",'TYBCOM B'!L74/'TYBCOM B'!L$3,"")</f>
        <v/>
      </c>
      <c r="M75" s="27" t="str">
        <f>IF(D75="CSA",'TYBCOM B'!M74/'TYBCOM B'!M$3,"")</f>
        <v/>
      </c>
      <c r="N75" s="28">
        <f ca="1">IF(D75="PHBW",'TYBCOM B'!N74/'TYBCOM B'!N$3,"")</f>
        <v>0.53333333333333333</v>
      </c>
      <c r="O75" s="28" t="str">
        <f>IF(D75="EM",'TYBCOM B'!O74/'TYBCOM B'!O$3,"")</f>
        <v/>
      </c>
    </row>
    <row r="76" spans="1:15" ht="12.75">
      <c r="A76" s="24">
        <v>2520</v>
      </c>
      <c r="B76" s="25" t="s">
        <v>104</v>
      </c>
      <c r="C76" s="25" t="s">
        <v>8</v>
      </c>
      <c r="D76" s="25" t="s">
        <v>34</v>
      </c>
      <c r="E76" s="26">
        <f ca="1">'TYBCOM B'!E75/'TYBCOM B'!E$3</f>
        <v>0.48148148148148145</v>
      </c>
      <c r="F76" s="26">
        <f ca="1">'TYBCOM B'!F75/'TYBCOM B'!F$3</f>
        <v>0.22727272727272727</v>
      </c>
      <c r="G76" s="26">
        <f ca="1">'TYBCOM B'!G75/'TYBCOM B'!G$3</f>
        <v>0.625</v>
      </c>
      <c r="H76" s="26">
        <f ca="1">'TYBCOM B'!H75/'TYBCOM B'!H$3</f>
        <v>0.23529411764705882</v>
      </c>
      <c r="I76" s="26">
        <f ca="1">'TYBCOM B'!I75/'TYBCOM B'!I$3</f>
        <v>0.3125</v>
      </c>
      <c r="J76" s="26">
        <f ca="1">'TYBCOM B'!J75/'TYBCOM B'!J$3</f>
        <v>0.57894736842105265</v>
      </c>
      <c r="K76" s="27" t="str">
        <f>IF(C76="DIT",'TYBCOM B'!K75/'TYBCOM B'!K$3,"")</f>
        <v/>
      </c>
      <c r="L76" s="27" t="str">
        <f>IF(D76="CSA",'TYBCOM B'!L75/'TYBCOM B'!L$3,"")</f>
        <v/>
      </c>
      <c r="M76" s="27" t="str">
        <f>IF(D76="CSA",'TYBCOM B'!M75/'TYBCOM B'!M$3,"")</f>
        <v/>
      </c>
      <c r="N76" s="28">
        <f ca="1">IF(D76="PHBW",'TYBCOM B'!N75/'TYBCOM B'!N$3,"")</f>
        <v>0.33333333333333331</v>
      </c>
      <c r="O76" s="28" t="str">
        <f>IF(D76="EM",'TYBCOM B'!O75/'TYBCOM B'!O$3,"")</f>
        <v/>
      </c>
    </row>
    <row r="77" spans="1:15" ht="12.75">
      <c r="A77" s="24">
        <v>2521</v>
      </c>
      <c r="B77" s="25" t="s">
        <v>105</v>
      </c>
      <c r="C77" s="25" t="s">
        <v>8</v>
      </c>
      <c r="D77" s="25" t="s">
        <v>38</v>
      </c>
      <c r="E77" s="26">
        <f ca="1">'TYBCOM B'!E76/'TYBCOM B'!E$3</f>
        <v>0.96296296296296291</v>
      </c>
      <c r="F77" s="26">
        <f ca="1">'TYBCOM B'!F76/'TYBCOM B'!F$3</f>
        <v>0.72727272727272729</v>
      </c>
      <c r="G77" s="26">
        <f ca="1">'TYBCOM B'!G76/'TYBCOM B'!G$3</f>
        <v>0.875</v>
      </c>
      <c r="H77" s="26">
        <f ca="1">'TYBCOM B'!H76/'TYBCOM B'!H$3</f>
        <v>0.76470588235294112</v>
      </c>
      <c r="I77" s="26">
        <f ca="1">'TYBCOM B'!I76/'TYBCOM B'!I$3</f>
        <v>0.9375</v>
      </c>
      <c r="J77" s="26">
        <f ca="1">'TYBCOM B'!J76/'TYBCOM B'!J$3</f>
        <v>0.63157894736842102</v>
      </c>
      <c r="K77" s="27" t="str">
        <f>IF(C77="DIT",'TYBCOM B'!K76/'TYBCOM B'!K$3,"")</f>
        <v/>
      </c>
      <c r="L77" s="27" t="str">
        <f>IF(D77="CSA",'TYBCOM B'!L76/'TYBCOM B'!L$3,"")</f>
        <v/>
      </c>
      <c r="M77" s="27" t="str">
        <f>IF(D77="CSA",'TYBCOM B'!M76/'TYBCOM B'!M$3,"")</f>
        <v/>
      </c>
      <c r="N77" s="28" t="str">
        <f>IF(D77="PHBW",'TYBCOM B'!N76/'TYBCOM B'!N$3,"")</f>
        <v/>
      </c>
      <c r="O77" s="28">
        <f ca="1">IF(D77="EM",'TYBCOM B'!O76/'TYBCOM B'!O$3,"")</f>
        <v>0.8</v>
      </c>
    </row>
    <row r="78" spans="1:15" ht="12.75">
      <c r="A78" s="24">
        <v>2522</v>
      </c>
      <c r="B78" s="25" t="s">
        <v>106</v>
      </c>
      <c r="C78" s="25" t="s">
        <v>8</v>
      </c>
      <c r="D78" s="25" t="s">
        <v>34</v>
      </c>
      <c r="E78" s="26">
        <f ca="1">'TYBCOM B'!E77/'TYBCOM B'!E$3</f>
        <v>0.25925925925925924</v>
      </c>
      <c r="F78" s="26">
        <f ca="1">'TYBCOM B'!F77/'TYBCOM B'!F$3</f>
        <v>9.0909090909090912E-2</v>
      </c>
      <c r="G78" s="26">
        <f ca="1">'TYBCOM B'!G77/'TYBCOM B'!G$3</f>
        <v>6.25E-2</v>
      </c>
      <c r="H78" s="26">
        <f ca="1">'TYBCOM B'!H77/'TYBCOM B'!H$3</f>
        <v>0.29411764705882354</v>
      </c>
      <c r="I78" s="26">
        <f ca="1">'TYBCOM B'!I77/'TYBCOM B'!I$3</f>
        <v>0.125</v>
      </c>
      <c r="J78" s="26">
        <f ca="1">'TYBCOM B'!J77/'TYBCOM B'!J$3</f>
        <v>0.57894736842105265</v>
      </c>
      <c r="K78" s="27" t="str">
        <f>IF(C78="DIT",'TYBCOM B'!K77/'TYBCOM B'!K$3,"")</f>
        <v/>
      </c>
      <c r="L78" s="27" t="str">
        <f>IF(D78="CSA",'TYBCOM B'!L77/'TYBCOM B'!L$3,"")</f>
        <v/>
      </c>
      <c r="M78" s="27" t="str">
        <f>IF(D78="CSA",'TYBCOM B'!M77/'TYBCOM B'!M$3,"")</f>
        <v/>
      </c>
      <c r="N78" s="28">
        <f ca="1">IF(D78="PHBW",'TYBCOM B'!N77/'TYBCOM B'!N$3,"")</f>
        <v>6.6666666666666666E-2</v>
      </c>
      <c r="O78" s="28" t="str">
        <f>IF(D78="EM",'TYBCOM B'!O77/'TYBCOM B'!O$3,"")</f>
        <v/>
      </c>
    </row>
    <row r="79" spans="1:15" ht="12.75">
      <c r="A79" s="24">
        <v>2523</v>
      </c>
      <c r="B79" s="25" t="s">
        <v>107</v>
      </c>
      <c r="C79" s="25" t="s">
        <v>8</v>
      </c>
      <c r="D79" s="25" t="s">
        <v>38</v>
      </c>
      <c r="E79" s="26">
        <f ca="1">'TYBCOM B'!E78/'TYBCOM B'!E$3</f>
        <v>0.44444444444444442</v>
      </c>
      <c r="F79" s="26">
        <f ca="1">'TYBCOM B'!F78/'TYBCOM B'!F$3</f>
        <v>0.40909090909090912</v>
      </c>
      <c r="G79" s="26">
        <f ca="1">'TYBCOM B'!G78/'TYBCOM B'!G$3</f>
        <v>0.5</v>
      </c>
      <c r="H79" s="26">
        <f ca="1">'TYBCOM B'!H78/'TYBCOM B'!H$3</f>
        <v>5.8823529411764705E-2</v>
      </c>
      <c r="I79" s="26">
        <f ca="1">'TYBCOM B'!I78/'TYBCOM B'!I$3</f>
        <v>0.1875</v>
      </c>
      <c r="J79" s="26">
        <f ca="1">'TYBCOM B'!J78/'TYBCOM B'!J$3</f>
        <v>0.47368421052631576</v>
      </c>
      <c r="K79" s="27" t="str">
        <f>IF(C79="DIT",'TYBCOM B'!K78/'TYBCOM B'!K$3,"")</f>
        <v/>
      </c>
      <c r="L79" s="27" t="str">
        <f>IF(D79="CSA",'TYBCOM B'!L78/'TYBCOM B'!L$3,"")</f>
        <v/>
      </c>
      <c r="M79" s="27" t="str">
        <f>IF(D79="CSA",'TYBCOM B'!M78/'TYBCOM B'!M$3,"")</f>
        <v/>
      </c>
      <c r="N79" s="28" t="str">
        <f>IF(D79="PHBW",'TYBCOM B'!N78/'TYBCOM B'!N$3,"")</f>
        <v/>
      </c>
      <c r="O79" s="28">
        <f ca="1">IF(D79="EM",'TYBCOM B'!O78/'TYBCOM B'!O$3,"")</f>
        <v>0.5</v>
      </c>
    </row>
    <row r="80" spans="1:15" ht="12.75">
      <c r="A80" s="24">
        <v>2524</v>
      </c>
      <c r="B80" s="25" t="s">
        <v>108</v>
      </c>
      <c r="C80" s="25" t="s">
        <v>9</v>
      </c>
      <c r="D80" s="25" t="s">
        <v>10</v>
      </c>
      <c r="E80" s="26">
        <f ca="1">'TYBCOM B'!E79/'TYBCOM B'!E$3</f>
        <v>0.51851851851851849</v>
      </c>
      <c r="F80" s="26">
        <f ca="1">'TYBCOM B'!F79/'TYBCOM B'!F$3</f>
        <v>0.68181818181818177</v>
      </c>
      <c r="G80" s="26">
        <f ca="1">'TYBCOM B'!G79/'TYBCOM B'!G$3</f>
        <v>0.4375</v>
      </c>
      <c r="H80" s="26">
        <f ca="1">'TYBCOM B'!H79/'TYBCOM B'!H$3</f>
        <v>0.47058823529411764</v>
      </c>
      <c r="I80" s="26">
        <f ca="1">'TYBCOM B'!I79/'TYBCOM B'!I$3</f>
        <v>0.1875</v>
      </c>
      <c r="J80" s="26" t="e">
        <f ca="1">'TYBCOM B'!J79/'TYBCOM B'!J$3</f>
        <v>#VALUE!</v>
      </c>
      <c r="K80" s="27">
        <f ca="1">IF(C80="DIT",'TYBCOM B'!K79/'TYBCOM B'!K$3,"")</f>
        <v>0.35294117647058826</v>
      </c>
      <c r="L80" s="27">
        <f ca="1">IF(D80="CSA",'TYBCOM B'!L79/'TYBCOM B'!L$3,"")</f>
        <v>0.375</v>
      </c>
      <c r="M80" s="27">
        <f ca="1">IF(D80="CSA",'TYBCOM B'!M79/'TYBCOM B'!M$3,"")</f>
        <v>0.33333333333333331</v>
      </c>
      <c r="N80" s="28" t="str">
        <f>IF(D80="PHBW",'TYBCOM B'!N79/'TYBCOM B'!N$3,"")</f>
        <v/>
      </c>
      <c r="O80" s="28" t="str">
        <f>IF(D80="EM",'TYBCOM B'!O79/'TYBCOM B'!O$3,"")</f>
        <v/>
      </c>
    </row>
    <row r="81" spans="1:15" ht="12.75">
      <c r="A81" s="24">
        <v>2525</v>
      </c>
      <c r="B81" s="25" t="s">
        <v>109</v>
      </c>
      <c r="C81" s="25" t="s">
        <v>8</v>
      </c>
      <c r="D81" s="25" t="s">
        <v>10</v>
      </c>
      <c r="E81" s="26">
        <f ca="1">'TYBCOM B'!E80/'TYBCOM B'!E$3</f>
        <v>0.40740740740740738</v>
      </c>
      <c r="F81" s="26">
        <f ca="1">'TYBCOM B'!F80/'TYBCOM B'!F$3</f>
        <v>0.18181818181818182</v>
      </c>
      <c r="G81" s="26">
        <f ca="1">'TYBCOM B'!G80/'TYBCOM B'!G$3</f>
        <v>0.5</v>
      </c>
      <c r="H81" s="26">
        <f ca="1">'TYBCOM B'!H80/'TYBCOM B'!H$3</f>
        <v>0.41176470588235292</v>
      </c>
      <c r="I81" s="26">
        <f ca="1">'TYBCOM B'!I80/'TYBCOM B'!I$3</f>
        <v>0.25</v>
      </c>
      <c r="J81" s="26">
        <f ca="1">'TYBCOM B'!J80/'TYBCOM B'!J$3</f>
        <v>0.73684210526315785</v>
      </c>
      <c r="K81" s="27" t="str">
        <f>IF(C81="DIT",'TYBCOM B'!K80/'TYBCOM B'!K$3,"")</f>
        <v/>
      </c>
      <c r="L81" s="27">
        <f ca="1">IF(D81="CSA",'TYBCOM B'!L80/'TYBCOM B'!L$3,"")</f>
        <v>0.25</v>
      </c>
      <c r="M81" s="27">
        <f ca="1">IF(D81="CSA",'TYBCOM B'!M80/'TYBCOM B'!M$3,"")</f>
        <v>0.33333333333333331</v>
      </c>
      <c r="N81" s="28" t="str">
        <f>IF(D81="PHBW",'TYBCOM B'!N80/'TYBCOM B'!N$3,"")</f>
        <v/>
      </c>
      <c r="O81" s="28" t="str">
        <f>IF(D81="EM",'TYBCOM B'!O80/'TYBCOM B'!O$3,"")</f>
        <v/>
      </c>
    </row>
    <row r="82" spans="1:15" ht="12.75">
      <c r="A82" s="24">
        <v>2526</v>
      </c>
      <c r="B82" s="25" t="s">
        <v>110</v>
      </c>
      <c r="C82" s="25" t="s">
        <v>9</v>
      </c>
      <c r="D82" s="25" t="s">
        <v>38</v>
      </c>
      <c r="E82" s="26">
        <f ca="1">'TYBCOM B'!E81/'TYBCOM B'!E$3</f>
        <v>0.25925925925925924</v>
      </c>
      <c r="F82" s="26">
        <f ca="1">'TYBCOM B'!F81/'TYBCOM B'!F$3</f>
        <v>0.40909090909090912</v>
      </c>
      <c r="G82" s="26">
        <f ca="1">'TYBCOM B'!G81/'TYBCOM B'!G$3</f>
        <v>0.625</v>
      </c>
      <c r="H82" s="26">
        <f ca="1">'TYBCOM B'!H81/'TYBCOM B'!H$3</f>
        <v>0.17647058823529413</v>
      </c>
      <c r="I82" s="26">
        <f ca="1">'TYBCOM B'!I81/'TYBCOM B'!I$3</f>
        <v>0.1875</v>
      </c>
      <c r="J82" s="26" t="e">
        <f ca="1">'TYBCOM B'!J81/'TYBCOM B'!J$3</f>
        <v>#VALUE!</v>
      </c>
      <c r="K82" s="27">
        <f ca="1">IF(C82="DIT",'TYBCOM B'!K81/'TYBCOM B'!K$3,"")</f>
        <v>0.29411764705882354</v>
      </c>
      <c r="L82" s="27" t="str">
        <f>IF(D82="CSA",'TYBCOM B'!L81/'TYBCOM B'!L$3,"")</f>
        <v/>
      </c>
      <c r="M82" s="27" t="str">
        <f>IF(D82="CSA",'TYBCOM B'!M81/'TYBCOM B'!M$3,"")</f>
        <v/>
      </c>
      <c r="N82" s="28" t="str">
        <f>IF(D82="PHBW",'TYBCOM B'!N81/'TYBCOM B'!N$3,"")</f>
        <v/>
      </c>
      <c r="O82" s="28">
        <f ca="1">IF(D82="EM",'TYBCOM B'!O81/'TYBCOM B'!O$3,"")</f>
        <v>0.5</v>
      </c>
    </row>
    <row r="83" spans="1:15" ht="12.75">
      <c r="A83" s="24">
        <v>2527</v>
      </c>
      <c r="B83" s="25" t="s">
        <v>111</v>
      </c>
      <c r="C83" s="25" t="s">
        <v>8</v>
      </c>
      <c r="D83" s="25" t="s">
        <v>38</v>
      </c>
      <c r="E83" s="26">
        <f ca="1">'TYBCOM B'!E82/'TYBCOM B'!E$3</f>
        <v>0.22222222222222221</v>
      </c>
      <c r="F83" s="26">
        <f ca="1">'TYBCOM B'!F82/'TYBCOM B'!F$3</f>
        <v>0.13636363636363635</v>
      </c>
      <c r="G83" s="26">
        <f ca="1">'TYBCOM B'!G82/'TYBCOM B'!G$3</f>
        <v>0.25</v>
      </c>
      <c r="H83" s="26">
        <f ca="1">'TYBCOM B'!H82/'TYBCOM B'!H$3</f>
        <v>5.8823529411764705E-2</v>
      </c>
      <c r="I83" s="26">
        <f ca="1">'TYBCOM B'!I82/'TYBCOM B'!I$3</f>
        <v>0.1875</v>
      </c>
      <c r="J83" s="26">
        <f ca="1">'TYBCOM B'!J82/'TYBCOM B'!J$3</f>
        <v>0.36842105263157893</v>
      </c>
      <c r="K83" s="27" t="str">
        <f>IF(C83="DIT",'TYBCOM B'!K82/'TYBCOM B'!K$3,"")</f>
        <v/>
      </c>
      <c r="L83" s="27" t="str">
        <f>IF(D83="CSA",'TYBCOM B'!L82/'TYBCOM B'!L$3,"")</f>
        <v/>
      </c>
      <c r="M83" s="27" t="str">
        <f>IF(D83="CSA",'TYBCOM B'!M82/'TYBCOM B'!M$3,"")</f>
        <v/>
      </c>
      <c r="N83" s="28" t="str">
        <f>IF(D83="PHBW",'TYBCOM B'!N82/'TYBCOM B'!N$3,"")</f>
        <v/>
      </c>
      <c r="O83" s="28">
        <f ca="1">IF(D83="EM",'TYBCOM B'!O82/'TYBCOM B'!O$3,"")</f>
        <v>0.3</v>
      </c>
    </row>
    <row r="84" spans="1:15" ht="12.75">
      <c r="A84" s="24">
        <v>2528</v>
      </c>
      <c r="B84" s="25" t="s">
        <v>112</v>
      </c>
      <c r="C84" s="25" t="s">
        <v>8</v>
      </c>
      <c r="D84" s="25" t="s">
        <v>34</v>
      </c>
      <c r="E84" s="26">
        <f ca="1">'TYBCOM B'!E83/'TYBCOM B'!E$3</f>
        <v>0.92592592592592593</v>
      </c>
      <c r="F84" s="26">
        <f ca="1">'TYBCOM B'!F83/'TYBCOM B'!F$3</f>
        <v>0.90909090909090906</v>
      </c>
      <c r="G84" s="26">
        <f ca="1">'TYBCOM B'!G83/'TYBCOM B'!G$3</f>
        <v>0.9375</v>
      </c>
      <c r="H84" s="26">
        <f ca="1">'TYBCOM B'!H83/'TYBCOM B'!H$3</f>
        <v>0.47058823529411764</v>
      </c>
      <c r="I84" s="26">
        <f ca="1">'TYBCOM B'!I83/'TYBCOM B'!I$3</f>
        <v>1</v>
      </c>
      <c r="J84" s="26">
        <f ca="1">'TYBCOM B'!J83/'TYBCOM B'!J$3</f>
        <v>0.63157894736842102</v>
      </c>
      <c r="K84" s="27" t="str">
        <f>IF(C84="DIT",'TYBCOM B'!K83/'TYBCOM B'!K$3,"")</f>
        <v/>
      </c>
      <c r="L84" s="27" t="str">
        <f>IF(D84="CSA",'TYBCOM B'!L83/'TYBCOM B'!L$3,"")</f>
        <v/>
      </c>
      <c r="M84" s="27" t="str">
        <f>IF(D84="CSA",'TYBCOM B'!M83/'TYBCOM B'!M$3,"")</f>
        <v/>
      </c>
      <c r="N84" s="28">
        <f ca="1">IF(D84="PHBW",'TYBCOM B'!N83/'TYBCOM B'!N$3,"")</f>
        <v>0.93333333333333335</v>
      </c>
      <c r="O84" s="28" t="str">
        <f>IF(D84="EM",'TYBCOM B'!O83/'TYBCOM B'!O$3,"")</f>
        <v/>
      </c>
    </row>
    <row r="85" spans="1:15" ht="12.75">
      <c r="A85" s="24">
        <v>2529</v>
      </c>
      <c r="B85" s="25" t="s">
        <v>113</v>
      </c>
      <c r="C85" s="25" t="s">
        <v>8</v>
      </c>
      <c r="D85" s="25" t="s">
        <v>38</v>
      </c>
      <c r="E85" s="26">
        <f ca="1">'TYBCOM B'!E84/'TYBCOM B'!E$3</f>
        <v>0.29629629629629628</v>
      </c>
      <c r="F85" s="26">
        <f ca="1">'TYBCOM B'!F84/'TYBCOM B'!F$3</f>
        <v>0.31818181818181818</v>
      </c>
      <c r="G85" s="26">
        <f ca="1">'TYBCOM B'!G84/'TYBCOM B'!G$3</f>
        <v>0.4375</v>
      </c>
      <c r="H85" s="26">
        <f ca="1">'TYBCOM B'!H84/'TYBCOM B'!H$3</f>
        <v>0.6470588235294118</v>
      </c>
      <c r="I85" s="26">
        <f ca="1">'TYBCOM B'!I84/'TYBCOM B'!I$3</f>
        <v>0.25</v>
      </c>
      <c r="J85" s="26">
        <f ca="1">'TYBCOM B'!J84/'TYBCOM B'!J$3</f>
        <v>0.26315789473684209</v>
      </c>
      <c r="K85" s="27" t="str">
        <f>IF(C85="DIT",'TYBCOM B'!K84/'TYBCOM B'!K$3,"")</f>
        <v/>
      </c>
      <c r="L85" s="27" t="str">
        <f>IF(D85="CSA",'TYBCOM B'!L84/'TYBCOM B'!L$3,"")</f>
        <v/>
      </c>
      <c r="M85" s="27" t="str">
        <f>IF(D85="CSA",'TYBCOM B'!M84/'TYBCOM B'!M$3,"")</f>
        <v/>
      </c>
      <c r="N85" s="28" t="str">
        <f>IF(D85="PHBW",'TYBCOM B'!N84/'TYBCOM B'!N$3,"")</f>
        <v/>
      </c>
      <c r="O85" s="28">
        <f ca="1">IF(D85="EM",'TYBCOM B'!O84/'TYBCOM B'!O$3,"")</f>
        <v>0.5</v>
      </c>
    </row>
    <row r="86" spans="1:15" ht="12.75">
      <c r="A86" s="24">
        <v>2530</v>
      </c>
      <c r="B86" s="25" t="s">
        <v>114</v>
      </c>
      <c r="C86" s="25" t="s">
        <v>8</v>
      </c>
      <c r="D86" s="25" t="s">
        <v>34</v>
      </c>
      <c r="E86" s="26">
        <f ca="1">'TYBCOM B'!E85/'TYBCOM B'!E$3</f>
        <v>0.22222222222222221</v>
      </c>
      <c r="F86" s="26">
        <f ca="1">'TYBCOM B'!F85/'TYBCOM B'!F$3</f>
        <v>0.22727272727272727</v>
      </c>
      <c r="G86" s="26">
        <f ca="1">'TYBCOM B'!G85/'TYBCOM B'!G$3</f>
        <v>0.75</v>
      </c>
      <c r="H86" s="26">
        <f ca="1">'TYBCOM B'!H85/'TYBCOM B'!H$3</f>
        <v>0.35294117647058826</v>
      </c>
      <c r="I86" s="26">
        <f ca="1">'TYBCOM B'!I85/'TYBCOM B'!I$3</f>
        <v>0.25</v>
      </c>
      <c r="J86" s="26">
        <f ca="1">'TYBCOM B'!J85/'TYBCOM B'!J$3</f>
        <v>0.73684210526315785</v>
      </c>
      <c r="K86" s="27" t="str">
        <f>IF(C86="DIT",'TYBCOM B'!K85/'TYBCOM B'!K$3,"")</f>
        <v/>
      </c>
      <c r="L86" s="27" t="str">
        <f>IF(D86="CSA",'TYBCOM B'!L85/'TYBCOM B'!L$3,"")</f>
        <v/>
      </c>
      <c r="M86" s="27" t="str">
        <f>IF(D86="CSA",'TYBCOM B'!M85/'TYBCOM B'!M$3,"")</f>
        <v/>
      </c>
      <c r="N86" s="28">
        <f ca="1">IF(D86="PHBW",'TYBCOM B'!N85/'TYBCOM B'!N$3,"")</f>
        <v>0.8</v>
      </c>
      <c r="O86" s="28" t="str">
        <f>IF(D86="EM",'TYBCOM B'!O85/'TYBCOM B'!O$3,"")</f>
        <v/>
      </c>
    </row>
    <row r="87" spans="1:15" ht="12.75">
      <c r="A87" s="24">
        <v>2531</v>
      </c>
      <c r="B87" s="25" t="s">
        <v>115</v>
      </c>
      <c r="C87" s="25" t="s">
        <v>8</v>
      </c>
      <c r="D87" s="25" t="s">
        <v>10</v>
      </c>
      <c r="E87" s="26">
        <f ca="1">'TYBCOM B'!E86/'TYBCOM B'!E$3</f>
        <v>0.59259259259259256</v>
      </c>
      <c r="F87" s="26">
        <f ca="1">'TYBCOM B'!F86/'TYBCOM B'!F$3</f>
        <v>0.36363636363636365</v>
      </c>
      <c r="G87" s="26">
        <f ca="1">'TYBCOM B'!G86/'TYBCOM B'!G$3</f>
        <v>0.25</v>
      </c>
      <c r="H87" s="26">
        <f ca="1">'TYBCOM B'!H86/'TYBCOM B'!H$3</f>
        <v>0.52941176470588236</v>
      </c>
      <c r="I87" s="26">
        <f ca="1">'TYBCOM B'!I86/'TYBCOM B'!I$3</f>
        <v>0.5625</v>
      </c>
      <c r="J87" s="26">
        <f ca="1">'TYBCOM B'!J86/'TYBCOM B'!J$3</f>
        <v>0.68421052631578949</v>
      </c>
      <c r="K87" s="27" t="str">
        <f>IF(C87="DIT",'TYBCOM B'!K86/'TYBCOM B'!K$3,"")</f>
        <v/>
      </c>
      <c r="L87" s="27">
        <f ca="1">IF(D87="CSA",'TYBCOM B'!L86/'TYBCOM B'!L$3,"")</f>
        <v>0.25</v>
      </c>
      <c r="M87" s="27">
        <f ca="1">IF(D87="CSA",'TYBCOM B'!M86/'TYBCOM B'!M$3,"")</f>
        <v>0.33333333333333331</v>
      </c>
      <c r="N87" s="28" t="str">
        <f>IF(D87="PHBW",'TYBCOM B'!N86/'TYBCOM B'!N$3,"")</f>
        <v/>
      </c>
      <c r="O87" s="28" t="str">
        <f>IF(D87="EM",'TYBCOM B'!O86/'TYBCOM B'!O$3,"")</f>
        <v/>
      </c>
    </row>
    <row r="88" spans="1:15" ht="12.75">
      <c r="A88" s="24">
        <v>2532</v>
      </c>
      <c r="B88" s="25" t="s">
        <v>116</v>
      </c>
      <c r="C88" s="25" t="s">
        <v>8</v>
      </c>
      <c r="D88" s="25" t="s">
        <v>38</v>
      </c>
      <c r="E88" s="26">
        <f ca="1">'TYBCOM B'!E87/'TYBCOM B'!E$3</f>
        <v>0.25925925925925924</v>
      </c>
      <c r="F88" s="26">
        <f ca="1">'TYBCOM B'!F87/'TYBCOM B'!F$3</f>
        <v>9.0909090909090912E-2</v>
      </c>
      <c r="G88" s="26">
        <f ca="1">'TYBCOM B'!G87/'TYBCOM B'!G$3</f>
        <v>0.25</v>
      </c>
      <c r="H88" s="26">
        <f ca="1">'TYBCOM B'!H87/'TYBCOM B'!H$3</f>
        <v>5.8823529411764705E-2</v>
      </c>
      <c r="I88" s="26">
        <f ca="1">'TYBCOM B'!I87/'TYBCOM B'!I$3</f>
        <v>6.25E-2</v>
      </c>
      <c r="J88" s="26">
        <f ca="1">'TYBCOM B'!J87/'TYBCOM B'!J$3</f>
        <v>0.26315789473684209</v>
      </c>
      <c r="K88" s="27" t="str">
        <f>IF(C88="DIT",'TYBCOM B'!K87/'TYBCOM B'!K$3,"")</f>
        <v/>
      </c>
      <c r="L88" s="27" t="str">
        <f>IF(D88="CSA",'TYBCOM B'!L87/'TYBCOM B'!L$3,"")</f>
        <v/>
      </c>
      <c r="M88" s="27" t="str">
        <f>IF(D88="CSA",'TYBCOM B'!M87/'TYBCOM B'!M$3,"")</f>
        <v/>
      </c>
      <c r="N88" s="28" t="str">
        <f>IF(D88="PHBW",'TYBCOM B'!N87/'TYBCOM B'!N$3,"")</f>
        <v/>
      </c>
      <c r="O88" s="28">
        <f ca="1">IF(D88="EM",'TYBCOM B'!O87/'TYBCOM B'!O$3,"")</f>
        <v>0.4</v>
      </c>
    </row>
    <row r="89" spans="1:15" ht="12.75">
      <c r="A89" s="24">
        <v>2533</v>
      </c>
      <c r="B89" s="25" t="s">
        <v>117</v>
      </c>
      <c r="C89" s="25" t="s">
        <v>8</v>
      </c>
      <c r="D89" s="25" t="s">
        <v>34</v>
      </c>
      <c r="E89" s="26">
        <f ca="1">'TYBCOM B'!E88/'TYBCOM B'!E$3</f>
        <v>0.25925925925925924</v>
      </c>
      <c r="F89" s="26">
        <f ca="1">'TYBCOM B'!F88/'TYBCOM B'!F$3</f>
        <v>4.5454545454545456E-2</v>
      </c>
      <c r="G89" s="26">
        <f ca="1">'TYBCOM B'!G88/'TYBCOM B'!G$3</f>
        <v>0.3125</v>
      </c>
      <c r="H89" s="26">
        <f ca="1">'TYBCOM B'!H88/'TYBCOM B'!H$3</f>
        <v>0.23529411764705882</v>
      </c>
      <c r="I89" s="26">
        <f ca="1">'TYBCOM B'!I88/'TYBCOM B'!I$3</f>
        <v>0.3125</v>
      </c>
      <c r="J89" s="26">
        <f ca="1">'TYBCOM B'!J88/'TYBCOM B'!J$3</f>
        <v>0.36842105263157893</v>
      </c>
      <c r="K89" s="27" t="str">
        <f>IF(C89="DIT",'TYBCOM B'!K88/'TYBCOM B'!K$3,"")</f>
        <v/>
      </c>
      <c r="L89" s="27" t="str">
        <f>IF(D89="CSA",'TYBCOM B'!L88/'TYBCOM B'!L$3,"")</f>
        <v/>
      </c>
      <c r="M89" s="27" t="str">
        <f>IF(D89="CSA",'TYBCOM B'!M88/'TYBCOM B'!M$3,"")</f>
        <v/>
      </c>
      <c r="N89" s="28">
        <f ca="1">IF(D89="PHBW",'TYBCOM B'!N88/'TYBCOM B'!N$3,"")</f>
        <v>0.13333333333333333</v>
      </c>
      <c r="O89" s="28" t="str">
        <f>IF(D89="EM",'TYBCOM B'!O88/'TYBCOM B'!O$3,"")</f>
        <v/>
      </c>
    </row>
    <row r="90" spans="1:15" ht="12.75">
      <c r="A90" s="24">
        <v>2534</v>
      </c>
      <c r="B90" s="25" t="s">
        <v>118</v>
      </c>
      <c r="C90" s="25" t="s">
        <v>8</v>
      </c>
      <c r="D90" s="25" t="s">
        <v>34</v>
      </c>
      <c r="E90" s="26">
        <f ca="1">'TYBCOM B'!E89/'TYBCOM B'!E$3</f>
        <v>0.55555555555555558</v>
      </c>
      <c r="F90" s="26">
        <f ca="1">'TYBCOM B'!F89/'TYBCOM B'!F$3</f>
        <v>0.40909090909090912</v>
      </c>
      <c r="G90" s="26">
        <f ca="1">'TYBCOM B'!G89/'TYBCOM B'!G$3</f>
        <v>0.5</v>
      </c>
      <c r="H90" s="26">
        <f ca="1">'TYBCOM B'!H89/'TYBCOM B'!H$3</f>
        <v>0.17647058823529413</v>
      </c>
      <c r="I90" s="26">
        <f ca="1">'TYBCOM B'!I89/'TYBCOM B'!I$3</f>
        <v>0.4375</v>
      </c>
      <c r="J90" s="26">
        <f ca="1">'TYBCOM B'!J89/'TYBCOM B'!J$3</f>
        <v>0.73684210526315785</v>
      </c>
      <c r="K90" s="27" t="str">
        <f>IF(C90="DIT",'TYBCOM B'!K89/'TYBCOM B'!K$3,"")</f>
        <v/>
      </c>
      <c r="L90" s="27" t="str">
        <f>IF(D90="CSA",'TYBCOM B'!L89/'TYBCOM B'!L$3,"")</f>
        <v/>
      </c>
      <c r="M90" s="27" t="str">
        <f>IF(D90="CSA",'TYBCOM B'!M89/'TYBCOM B'!M$3,"")</f>
        <v/>
      </c>
      <c r="N90" s="28">
        <f ca="1">IF(D90="PHBW",'TYBCOM B'!N89/'TYBCOM B'!N$3,"")</f>
        <v>0.33333333333333331</v>
      </c>
      <c r="O90" s="28" t="str">
        <f>IF(D90="EM",'TYBCOM B'!O89/'TYBCOM B'!O$3,"")</f>
        <v/>
      </c>
    </row>
    <row r="91" spans="1:15" ht="12.75">
      <c r="A91" s="24">
        <v>2535</v>
      </c>
      <c r="B91" s="25" t="s">
        <v>119</v>
      </c>
      <c r="C91" s="25" t="s">
        <v>8</v>
      </c>
      <c r="D91" s="25" t="s">
        <v>10</v>
      </c>
      <c r="E91" s="26">
        <f ca="1">'TYBCOM B'!E90/'TYBCOM B'!E$3</f>
        <v>0.85185185185185186</v>
      </c>
      <c r="F91" s="26">
        <f ca="1">'TYBCOM B'!F90/'TYBCOM B'!F$3</f>
        <v>0.86363636363636365</v>
      </c>
      <c r="G91" s="26">
        <f ca="1">'TYBCOM B'!G90/'TYBCOM B'!G$3</f>
        <v>0.9375</v>
      </c>
      <c r="H91" s="26">
        <f ca="1">'TYBCOM B'!H90/'TYBCOM B'!H$3</f>
        <v>0.6470588235294118</v>
      </c>
      <c r="I91" s="26">
        <f ca="1">'TYBCOM B'!I90/'TYBCOM B'!I$3</f>
        <v>0.75</v>
      </c>
      <c r="J91" s="26">
        <f ca="1">'TYBCOM B'!J90/'TYBCOM B'!J$3</f>
        <v>0.84210526315789469</v>
      </c>
      <c r="K91" s="27" t="str">
        <f>IF(C91="DIT",'TYBCOM B'!K90/'TYBCOM B'!K$3,"")</f>
        <v/>
      </c>
      <c r="L91" s="27">
        <f ca="1">IF(D91="CSA",'TYBCOM B'!L90/'TYBCOM B'!L$3,"")</f>
        <v>0.8125</v>
      </c>
      <c r="M91" s="27">
        <f ca="1">IF(D91="CSA",'TYBCOM B'!M90/'TYBCOM B'!M$3,"")</f>
        <v>0.5</v>
      </c>
      <c r="N91" s="28" t="str">
        <f>IF(D91="PHBW",'TYBCOM B'!N90/'TYBCOM B'!N$3,"")</f>
        <v/>
      </c>
      <c r="O91" s="28" t="str">
        <f>IF(D91="EM",'TYBCOM B'!O90/'TYBCOM B'!O$3,"")</f>
        <v/>
      </c>
    </row>
    <row r="92" spans="1:15" ht="12.75">
      <c r="A92" s="24">
        <v>2536</v>
      </c>
      <c r="B92" s="25" t="s">
        <v>120</v>
      </c>
      <c r="C92" s="25" t="s">
        <v>8</v>
      </c>
      <c r="D92" s="25" t="s">
        <v>10</v>
      </c>
      <c r="E92" s="26">
        <f ca="1">'TYBCOM B'!E91/'TYBCOM B'!E$3</f>
        <v>0.25925925925925924</v>
      </c>
      <c r="F92" s="26">
        <f ca="1">'TYBCOM B'!F91/'TYBCOM B'!F$3</f>
        <v>0.27272727272727271</v>
      </c>
      <c r="G92" s="26">
        <f ca="1">'TYBCOM B'!G91/'TYBCOM B'!G$3</f>
        <v>0.25</v>
      </c>
      <c r="H92" s="26">
        <f ca="1">'TYBCOM B'!H91/'TYBCOM B'!H$3</f>
        <v>0.17647058823529413</v>
      </c>
      <c r="I92" s="26">
        <f ca="1">'TYBCOM B'!I91/'TYBCOM B'!I$3</f>
        <v>6.25E-2</v>
      </c>
      <c r="J92" s="26">
        <f ca="1">'TYBCOM B'!J91/'TYBCOM B'!J$3</f>
        <v>0.68421052631578949</v>
      </c>
      <c r="K92" s="27" t="str">
        <f>IF(C92="DIT",'TYBCOM B'!K91/'TYBCOM B'!K$3,"")</f>
        <v/>
      </c>
      <c r="L92" s="27">
        <f ca="1">IF(D92="CSA",'TYBCOM B'!L91/'TYBCOM B'!L$3,"")</f>
        <v>0.125</v>
      </c>
      <c r="M92" s="27">
        <f ca="1">IF(D92="CSA",'TYBCOM B'!M91/'TYBCOM B'!M$3,"")</f>
        <v>0.5</v>
      </c>
      <c r="N92" s="28" t="str">
        <f>IF(D92="PHBW",'TYBCOM B'!N91/'TYBCOM B'!N$3,"")</f>
        <v/>
      </c>
      <c r="O92" s="28" t="str">
        <f>IF(D92="EM",'TYBCOM B'!O91/'TYBCOM B'!O$3,"")</f>
        <v/>
      </c>
    </row>
    <row r="93" spans="1:15" ht="12.75">
      <c r="A93" s="24">
        <v>2537</v>
      </c>
      <c r="B93" s="25" t="s">
        <v>121</v>
      </c>
      <c r="C93" s="25" t="s">
        <v>8</v>
      </c>
      <c r="D93" s="25" t="s">
        <v>34</v>
      </c>
      <c r="E93" s="26">
        <f ca="1">'TYBCOM B'!E92/'TYBCOM B'!E$3</f>
        <v>0.85185185185185186</v>
      </c>
      <c r="F93" s="26">
        <f ca="1">'TYBCOM B'!F92/'TYBCOM B'!F$3</f>
        <v>0.68181818181818177</v>
      </c>
      <c r="G93" s="26">
        <f ca="1">'TYBCOM B'!G92/'TYBCOM B'!G$3</f>
        <v>0.4375</v>
      </c>
      <c r="H93" s="26">
        <f ca="1">'TYBCOM B'!H92/'TYBCOM B'!H$3</f>
        <v>0.29411764705882354</v>
      </c>
      <c r="I93" s="26">
        <f ca="1">'TYBCOM B'!I92/'TYBCOM B'!I$3</f>
        <v>0.8125</v>
      </c>
      <c r="J93" s="26">
        <f ca="1">'TYBCOM B'!J92/'TYBCOM B'!J$3</f>
        <v>0.89473684210526316</v>
      </c>
      <c r="K93" s="27" t="str">
        <f>IF(C93="DIT",'TYBCOM B'!K92/'TYBCOM B'!K$3,"")</f>
        <v/>
      </c>
      <c r="L93" s="27" t="str">
        <f>IF(D93="CSA",'TYBCOM B'!L92/'TYBCOM B'!L$3,"")</f>
        <v/>
      </c>
      <c r="M93" s="27" t="str">
        <f>IF(D93="CSA",'TYBCOM B'!M92/'TYBCOM B'!M$3,"")</f>
        <v/>
      </c>
      <c r="N93" s="28">
        <f ca="1">IF(D93="PHBW",'TYBCOM B'!N92/'TYBCOM B'!N$3,"")</f>
        <v>0.73333333333333328</v>
      </c>
      <c r="O93" s="28" t="str">
        <f>IF(D93="EM",'TYBCOM B'!O92/'TYBCOM B'!O$3,"")</f>
        <v/>
      </c>
    </row>
    <row r="94" spans="1:15" ht="12.75">
      <c r="A94" s="24">
        <v>2538</v>
      </c>
      <c r="B94" s="25" t="s">
        <v>122</v>
      </c>
      <c r="C94" s="25" t="s">
        <v>8</v>
      </c>
      <c r="D94" s="25" t="s">
        <v>34</v>
      </c>
      <c r="E94" s="26">
        <f ca="1">'TYBCOM B'!E93/'TYBCOM B'!E$3</f>
        <v>0.51851851851851849</v>
      </c>
      <c r="F94" s="26">
        <f ca="1">'TYBCOM B'!F93/'TYBCOM B'!F$3</f>
        <v>0.68181818181818177</v>
      </c>
      <c r="G94" s="26">
        <f ca="1">'TYBCOM B'!G93/'TYBCOM B'!G$3</f>
        <v>0.8125</v>
      </c>
      <c r="H94" s="26">
        <f ca="1">'TYBCOM B'!H93/'TYBCOM B'!H$3</f>
        <v>0.6470588235294118</v>
      </c>
      <c r="I94" s="26">
        <f ca="1">'TYBCOM B'!I93/'TYBCOM B'!I$3</f>
        <v>0.5625</v>
      </c>
      <c r="J94" s="26">
        <f ca="1">'TYBCOM B'!J93/'TYBCOM B'!J$3</f>
        <v>0.42105263157894735</v>
      </c>
      <c r="K94" s="27" t="str">
        <f>IF(C94="DIT",'TYBCOM B'!K93/'TYBCOM B'!K$3,"")</f>
        <v/>
      </c>
      <c r="L94" s="27" t="str">
        <f>IF(D94="CSA",'TYBCOM B'!L93/'TYBCOM B'!L$3,"")</f>
        <v/>
      </c>
      <c r="M94" s="27" t="str">
        <f>IF(D94="CSA",'TYBCOM B'!M93/'TYBCOM B'!M$3,"")</f>
        <v/>
      </c>
      <c r="N94" s="28">
        <f ca="1">IF(D94="PHBW",'TYBCOM B'!N93/'TYBCOM B'!N$3,"")</f>
        <v>0.53333333333333333</v>
      </c>
      <c r="O94" s="28" t="str">
        <f>IF(D94="EM",'TYBCOM B'!O93/'TYBCOM B'!O$3,"")</f>
        <v/>
      </c>
    </row>
    <row r="95" spans="1:15" ht="12.75">
      <c r="A95" s="24">
        <v>2539</v>
      </c>
      <c r="B95" s="25" t="s">
        <v>123</v>
      </c>
      <c r="C95" s="25" t="s">
        <v>8</v>
      </c>
      <c r="D95" s="25" t="s">
        <v>38</v>
      </c>
      <c r="E95" s="26">
        <f ca="1">'TYBCOM B'!E94/'TYBCOM B'!E$3</f>
        <v>0.14814814814814814</v>
      </c>
      <c r="F95" s="26">
        <f ca="1">'TYBCOM B'!F94/'TYBCOM B'!F$3</f>
        <v>0.18181818181818182</v>
      </c>
      <c r="G95" s="26">
        <f ca="1">'TYBCOM B'!G94/'TYBCOM B'!G$3</f>
        <v>0.3125</v>
      </c>
      <c r="H95" s="26">
        <f ca="1">'TYBCOM B'!H94/'TYBCOM B'!H$3</f>
        <v>0.41176470588235292</v>
      </c>
      <c r="I95" s="26">
        <f ca="1">'TYBCOM B'!I94/'TYBCOM B'!I$3</f>
        <v>0.125</v>
      </c>
      <c r="J95" s="26">
        <f ca="1">'TYBCOM B'!J94/'TYBCOM B'!J$3</f>
        <v>0.52631578947368418</v>
      </c>
      <c r="K95" s="27" t="str">
        <f>IF(C95="DIT",'TYBCOM B'!K94/'TYBCOM B'!K$3,"")</f>
        <v/>
      </c>
      <c r="L95" s="27" t="str">
        <f>IF(D95="CSA",'TYBCOM B'!L94/'TYBCOM B'!L$3,"")</f>
        <v/>
      </c>
      <c r="M95" s="27" t="str">
        <f>IF(D95="CSA",'TYBCOM B'!M94/'TYBCOM B'!M$3,"")</f>
        <v/>
      </c>
      <c r="N95" s="28" t="str">
        <f>IF(D95="PHBW",'TYBCOM B'!N94/'TYBCOM B'!N$3,"")</f>
        <v/>
      </c>
      <c r="O95" s="28">
        <f ca="1">IF(D95="EM",'TYBCOM B'!O94/'TYBCOM B'!O$3,"")</f>
        <v>0.4</v>
      </c>
    </row>
    <row r="96" spans="1:15" ht="12.75">
      <c r="A96" s="24">
        <v>2540</v>
      </c>
      <c r="B96" s="25" t="s">
        <v>124</v>
      </c>
      <c r="C96" s="25" t="s">
        <v>9</v>
      </c>
      <c r="D96" s="25" t="s">
        <v>38</v>
      </c>
      <c r="E96" s="26">
        <f ca="1">'TYBCOM B'!E95/'TYBCOM B'!E$3</f>
        <v>0.40740740740740738</v>
      </c>
      <c r="F96" s="26">
        <f ca="1">'TYBCOM B'!F95/'TYBCOM B'!F$3</f>
        <v>0.27272727272727271</v>
      </c>
      <c r="G96" s="26">
        <f ca="1">'TYBCOM B'!G95/'TYBCOM B'!G$3</f>
        <v>0.5625</v>
      </c>
      <c r="H96" s="26">
        <f ca="1">'TYBCOM B'!H95/'TYBCOM B'!H$3</f>
        <v>0.76470588235294112</v>
      </c>
      <c r="I96" s="26">
        <f ca="1">'TYBCOM B'!I95/'TYBCOM B'!I$3</f>
        <v>0.4375</v>
      </c>
      <c r="J96" s="26" t="e">
        <f ca="1">'TYBCOM B'!J95/'TYBCOM B'!J$3</f>
        <v>#VALUE!</v>
      </c>
      <c r="K96" s="27">
        <f ca="1">IF(C96="DIT",'TYBCOM B'!K95/'TYBCOM B'!K$3,"")</f>
        <v>0.23529411764705882</v>
      </c>
      <c r="L96" s="27" t="str">
        <f>IF(D96="CSA",'TYBCOM B'!L95/'TYBCOM B'!L$3,"")</f>
        <v/>
      </c>
      <c r="M96" s="27" t="str">
        <f>IF(D96="CSA",'TYBCOM B'!M95/'TYBCOM B'!M$3,"")</f>
        <v/>
      </c>
      <c r="N96" s="28" t="str">
        <f>IF(D96="PHBW",'TYBCOM B'!N95/'TYBCOM B'!N$3,"")</f>
        <v/>
      </c>
      <c r="O96" s="28">
        <f ca="1">IF(D96="EM",'TYBCOM B'!O95/'TYBCOM B'!O$3,"")</f>
        <v>0.8</v>
      </c>
    </row>
    <row r="97" spans="1:15" ht="12.75">
      <c r="A97" s="24">
        <v>2541</v>
      </c>
      <c r="B97" s="25" t="s">
        <v>125</v>
      </c>
      <c r="C97" s="25" t="s">
        <v>8</v>
      </c>
      <c r="D97" s="25" t="s">
        <v>38</v>
      </c>
      <c r="E97" s="26">
        <f ca="1">'TYBCOM B'!E96/'TYBCOM B'!E$3</f>
        <v>0.62962962962962965</v>
      </c>
      <c r="F97" s="26">
        <f ca="1">'TYBCOM B'!F96/'TYBCOM B'!F$3</f>
        <v>0.68181818181818177</v>
      </c>
      <c r="G97" s="26">
        <f ca="1">'TYBCOM B'!G96/'TYBCOM B'!G$3</f>
        <v>0.6875</v>
      </c>
      <c r="H97" s="26">
        <f ca="1">'TYBCOM B'!H96/'TYBCOM B'!H$3</f>
        <v>0.88235294117647056</v>
      </c>
      <c r="I97" s="26">
        <f ca="1">'TYBCOM B'!I96/'TYBCOM B'!I$3</f>
        <v>0.75</v>
      </c>
      <c r="J97" s="26">
        <f ca="1">'TYBCOM B'!J96/'TYBCOM B'!J$3</f>
        <v>0.89473684210526316</v>
      </c>
      <c r="K97" s="27" t="str">
        <f>IF(C97="DIT",'TYBCOM B'!K96/'TYBCOM B'!K$3,"")</f>
        <v/>
      </c>
      <c r="L97" s="27" t="str">
        <f>IF(D97="CSA",'TYBCOM B'!L96/'TYBCOM B'!L$3,"")</f>
        <v/>
      </c>
      <c r="M97" s="27" t="str">
        <f>IF(D97="CSA",'TYBCOM B'!M96/'TYBCOM B'!M$3,"")</f>
        <v/>
      </c>
      <c r="N97" s="28" t="str">
        <f>IF(D97="PHBW",'TYBCOM B'!N96/'TYBCOM B'!N$3,"")</f>
        <v/>
      </c>
      <c r="O97" s="28">
        <f ca="1">IF(D97="EM",'TYBCOM B'!O96/'TYBCOM B'!O$3,"")</f>
        <v>0.7</v>
      </c>
    </row>
    <row r="98" spans="1:15" ht="12.75">
      <c r="A98" s="24">
        <v>2542</v>
      </c>
      <c r="B98" s="25" t="s">
        <v>126</v>
      </c>
      <c r="C98" s="25" t="s">
        <v>8</v>
      </c>
      <c r="D98" s="25" t="s">
        <v>10</v>
      </c>
      <c r="E98" s="26">
        <f ca="1">'TYBCOM B'!E97/'TYBCOM B'!E$3</f>
        <v>0.77777777777777779</v>
      </c>
      <c r="F98" s="26">
        <f ca="1">'TYBCOM B'!F97/'TYBCOM B'!F$3</f>
        <v>0.72727272727272729</v>
      </c>
      <c r="G98" s="26">
        <f ca="1">'TYBCOM B'!G97/'TYBCOM B'!G$3</f>
        <v>0.9375</v>
      </c>
      <c r="H98" s="26">
        <f ca="1">'TYBCOM B'!H97/'TYBCOM B'!H$3</f>
        <v>0.88235294117647056</v>
      </c>
      <c r="I98" s="26">
        <f ca="1">'TYBCOM B'!I97/'TYBCOM B'!I$3</f>
        <v>0.875</v>
      </c>
      <c r="J98" s="26">
        <f ca="1">'TYBCOM B'!J97/'TYBCOM B'!J$3</f>
        <v>0.84210526315789469</v>
      </c>
      <c r="K98" s="27" t="str">
        <f>IF(C98="DIT",'TYBCOM B'!K97/'TYBCOM B'!K$3,"")</f>
        <v/>
      </c>
      <c r="L98" s="27">
        <f ca="1">IF(D98="CSA",'TYBCOM B'!L97/'TYBCOM B'!L$3,"")</f>
        <v>0.9375</v>
      </c>
      <c r="M98" s="27">
        <f ca="1">IF(D98="CSA",'TYBCOM B'!M97/'TYBCOM B'!M$3,"")</f>
        <v>0.5</v>
      </c>
      <c r="N98" s="28" t="str">
        <f>IF(D98="PHBW",'TYBCOM B'!N97/'TYBCOM B'!N$3,"")</f>
        <v/>
      </c>
      <c r="O98" s="28" t="str">
        <f>IF(D98="EM",'TYBCOM B'!O97/'TYBCOM B'!O$3,"")</f>
        <v/>
      </c>
    </row>
    <row r="99" spans="1:15" ht="12.75">
      <c r="A99" s="24">
        <v>2543</v>
      </c>
      <c r="B99" s="25" t="s">
        <v>127</v>
      </c>
      <c r="C99" s="25" t="s">
        <v>8</v>
      </c>
      <c r="D99" s="25" t="s">
        <v>38</v>
      </c>
      <c r="E99" s="26">
        <f ca="1">'TYBCOM B'!E98/'TYBCOM B'!E$3</f>
        <v>0.48148148148148145</v>
      </c>
      <c r="F99" s="26">
        <f ca="1">'TYBCOM B'!F98/'TYBCOM B'!F$3</f>
        <v>0.5</v>
      </c>
      <c r="G99" s="26">
        <f ca="1">'TYBCOM B'!G98/'TYBCOM B'!G$3</f>
        <v>0.5625</v>
      </c>
      <c r="H99" s="26">
        <f ca="1">'TYBCOM B'!H98/'TYBCOM B'!H$3</f>
        <v>0.82352941176470584</v>
      </c>
      <c r="I99" s="26">
        <f ca="1">'TYBCOM B'!I98/'TYBCOM B'!I$3</f>
        <v>0.6875</v>
      </c>
      <c r="J99" s="26">
        <f ca="1">'TYBCOM B'!J98/'TYBCOM B'!J$3</f>
        <v>0.89473684210526316</v>
      </c>
      <c r="K99" s="27" t="str">
        <f>IF(C99="DIT",'TYBCOM B'!K98/'TYBCOM B'!K$3,"")</f>
        <v/>
      </c>
      <c r="L99" s="27" t="str">
        <f>IF(D99="CSA",'TYBCOM B'!L98/'TYBCOM B'!L$3,"")</f>
        <v/>
      </c>
      <c r="M99" s="27" t="str">
        <f>IF(D99="CSA",'TYBCOM B'!M98/'TYBCOM B'!M$3,"")</f>
        <v/>
      </c>
      <c r="N99" s="28" t="str">
        <f>IF(D99="PHBW",'TYBCOM B'!N98/'TYBCOM B'!N$3,"")</f>
        <v/>
      </c>
      <c r="O99" s="28">
        <f ca="1">IF(D99="EM",'TYBCOM B'!O98/'TYBCOM B'!O$3,"")</f>
        <v>0.8</v>
      </c>
    </row>
    <row r="100" spans="1:15" ht="12.75">
      <c r="A100" s="24">
        <v>2544</v>
      </c>
      <c r="B100" s="25" t="s">
        <v>128</v>
      </c>
      <c r="C100" s="25" t="s">
        <v>8</v>
      </c>
      <c r="D100" s="25" t="s">
        <v>10</v>
      </c>
      <c r="E100" s="26">
        <f ca="1">'TYBCOM B'!E99/'TYBCOM B'!E$3</f>
        <v>0.33333333333333331</v>
      </c>
      <c r="F100" s="26">
        <f ca="1">'TYBCOM B'!F99/'TYBCOM B'!F$3</f>
        <v>0.5</v>
      </c>
      <c r="G100" s="26">
        <f ca="1">'TYBCOM B'!G99/'TYBCOM B'!G$3</f>
        <v>0.25</v>
      </c>
      <c r="H100" s="26">
        <f ca="1">'TYBCOM B'!H99/'TYBCOM B'!H$3</f>
        <v>0.58823529411764708</v>
      </c>
      <c r="I100" s="26">
        <f ca="1">'TYBCOM B'!I99/'TYBCOM B'!I$3</f>
        <v>0.375</v>
      </c>
      <c r="J100" s="26">
        <f ca="1">'TYBCOM B'!J99/'TYBCOM B'!J$3</f>
        <v>0.31578947368421051</v>
      </c>
      <c r="K100" s="27" t="str">
        <f>IF(C100="DIT",'TYBCOM B'!K99/'TYBCOM B'!K$3,"")</f>
        <v/>
      </c>
      <c r="L100" s="27">
        <f ca="1">IF(D100="CSA",'TYBCOM B'!L99/'TYBCOM B'!L$3,"")</f>
        <v>0.375</v>
      </c>
      <c r="M100" s="27">
        <f ca="1">IF(D100="CSA",'TYBCOM B'!M99/'TYBCOM B'!M$3,"")</f>
        <v>0.66666666666666663</v>
      </c>
      <c r="N100" s="28" t="str">
        <f>IF(D100="PHBW",'TYBCOM B'!N99/'TYBCOM B'!N$3,"")</f>
        <v/>
      </c>
      <c r="O100" s="28" t="str">
        <f>IF(D100="EM",'TYBCOM B'!O99/'TYBCOM B'!O$3,"")</f>
        <v/>
      </c>
    </row>
    <row r="101" spans="1:15" ht="12.75">
      <c r="A101" s="24">
        <v>2545</v>
      </c>
      <c r="B101" s="25" t="s">
        <v>129</v>
      </c>
      <c r="C101" s="25" t="s">
        <v>8</v>
      </c>
      <c r="D101" s="25" t="s">
        <v>10</v>
      </c>
      <c r="E101" s="26">
        <f ca="1">'TYBCOM B'!E100/'TYBCOM B'!E$3</f>
        <v>0.59259259259259256</v>
      </c>
      <c r="F101" s="26">
        <f ca="1">'TYBCOM B'!F100/'TYBCOM B'!F$3</f>
        <v>0.86363636363636365</v>
      </c>
      <c r="G101" s="26">
        <f ca="1">'TYBCOM B'!G100/'TYBCOM B'!G$3</f>
        <v>0.8125</v>
      </c>
      <c r="H101" s="26">
        <f ca="1">'TYBCOM B'!H100/'TYBCOM B'!H$3</f>
        <v>0.52941176470588236</v>
      </c>
      <c r="I101" s="26">
        <f ca="1">'TYBCOM B'!I100/'TYBCOM B'!I$3</f>
        <v>0.9375</v>
      </c>
      <c r="J101" s="26">
        <f ca="1">'TYBCOM B'!J100/'TYBCOM B'!J$3</f>
        <v>0.94736842105263153</v>
      </c>
      <c r="K101" s="27" t="str">
        <f>IF(C101="DIT",'TYBCOM B'!K100/'TYBCOM B'!K$3,"")</f>
        <v/>
      </c>
      <c r="L101" s="27">
        <f ca="1">IF(D101="CSA",'TYBCOM B'!L100/'TYBCOM B'!L$3,"")</f>
        <v>0.875</v>
      </c>
      <c r="M101" s="27">
        <f ca="1">IF(D101="CSA",'TYBCOM B'!M100/'TYBCOM B'!M$3,"")</f>
        <v>0.66666666666666663</v>
      </c>
      <c r="N101" s="28" t="str">
        <f>IF(D101="PHBW",'TYBCOM B'!N100/'TYBCOM B'!N$3,"")</f>
        <v/>
      </c>
      <c r="O101" s="28" t="str">
        <f>IF(D101="EM",'TYBCOM B'!O100/'TYBCOM B'!O$3,"")</f>
        <v/>
      </c>
    </row>
    <row r="102" spans="1:15" ht="12.75">
      <c r="A102" s="24">
        <v>2546</v>
      </c>
      <c r="B102" s="25" t="s">
        <v>130</v>
      </c>
      <c r="C102" s="25" t="s">
        <v>8</v>
      </c>
      <c r="D102" s="25" t="s">
        <v>38</v>
      </c>
      <c r="E102" s="26">
        <f ca="1">'TYBCOM B'!E101/'TYBCOM B'!E$3</f>
        <v>0.66666666666666663</v>
      </c>
      <c r="F102" s="26">
        <f ca="1">'TYBCOM B'!F101/'TYBCOM B'!F$3</f>
        <v>0.63636363636363635</v>
      </c>
      <c r="G102" s="26">
        <f ca="1">'TYBCOM B'!G101/'TYBCOM B'!G$3</f>
        <v>0.3125</v>
      </c>
      <c r="H102" s="26">
        <f ca="1">'TYBCOM B'!H101/'TYBCOM B'!H$3</f>
        <v>0.52941176470588236</v>
      </c>
      <c r="I102" s="26">
        <f ca="1">'TYBCOM B'!I101/'TYBCOM B'!I$3</f>
        <v>0.75</v>
      </c>
      <c r="J102" s="26">
        <f ca="1">'TYBCOM B'!J101/'TYBCOM B'!J$3</f>
        <v>0.63157894736842102</v>
      </c>
      <c r="K102" s="27" t="str">
        <f>IF(C102="DIT",'TYBCOM B'!K101/'TYBCOM B'!K$3,"")</f>
        <v/>
      </c>
      <c r="L102" s="27" t="str">
        <f>IF(D102="CSA",'TYBCOM B'!L101/'TYBCOM B'!L$3,"")</f>
        <v/>
      </c>
      <c r="M102" s="27" t="str">
        <f>IF(D102="CSA",'TYBCOM B'!M101/'TYBCOM B'!M$3,"")</f>
        <v/>
      </c>
      <c r="N102" s="28" t="str">
        <f>IF(D102="PHBW",'TYBCOM B'!N101/'TYBCOM B'!N$3,"")</f>
        <v/>
      </c>
      <c r="O102" s="28">
        <f ca="1">IF(D102="EM",'TYBCOM B'!O101/'TYBCOM B'!O$3,"")</f>
        <v>0.8</v>
      </c>
    </row>
    <row r="103" spans="1:15" ht="12.75">
      <c r="A103" s="29"/>
    </row>
    <row r="104" spans="1:15" ht="12.75">
      <c r="A104" s="29"/>
    </row>
    <row r="105" spans="1:15" ht="12.75">
      <c r="A105" s="29"/>
    </row>
    <row r="106" spans="1:15" ht="12.75">
      <c r="A106" s="29"/>
    </row>
    <row r="107" spans="1:15" ht="12.75">
      <c r="A107" s="29"/>
    </row>
    <row r="108" spans="1:15" ht="12.75">
      <c r="A108" s="29"/>
    </row>
    <row r="109" spans="1:15" ht="12.75">
      <c r="A109" s="29"/>
    </row>
    <row r="110" spans="1:15" ht="12.75">
      <c r="A110" s="29"/>
    </row>
    <row r="111" spans="1:15" ht="12.75">
      <c r="A111" s="29"/>
    </row>
    <row r="112" spans="1:15" ht="12.75">
      <c r="A112" s="29"/>
    </row>
    <row r="113" spans="1:1" ht="12.75">
      <c r="A113" s="29"/>
    </row>
    <row r="114" spans="1:1" ht="12.75">
      <c r="A114" s="29"/>
    </row>
    <row r="115" spans="1:1" ht="12.75">
      <c r="A115" s="29"/>
    </row>
    <row r="116" spans="1:1" ht="12.75">
      <c r="A116" s="29"/>
    </row>
    <row r="117" spans="1:1" ht="12.75">
      <c r="A117" s="29"/>
    </row>
    <row r="118" spans="1:1" ht="12.75">
      <c r="A118" s="29"/>
    </row>
    <row r="119" spans="1:1" ht="12.75">
      <c r="A119" s="29"/>
    </row>
    <row r="120" spans="1:1" ht="12.75">
      <c r="A120" s="29"/>
    </row>
    <row r="121" spans="1:1" ht="12.75">
      <c r="A121" s="29"/>
    </row>
    <row r="122" spans="1:1" ht="12.75">
      <c r="A122" s="29"/>
    </row>
    <row r="123" spans="1:1" ht="12.75">
      <c r="A123" s="29"/>
    </row>
    <row r="124" spans="1:1" ht="12.75">
      <c r="A124" s="29"/>
    </row>
    <row r="125" spans="1:1" ht="12.75">
      <c r="A125" s="29"/>
    </row>
    <row r="126" spans="1:1" ht="12.75">
      <c r="A126" s="29"/>
    </row>
    <row r="127" spans="1:1" ht="12.75">
      <c r="A127" s="29"/>
    </row>
    <row r="128" spans="1:1" ht="12.75">
      <c r="A128" s="29"/>
    </row>
    <row r="129" spans="1:1" ht="12.75">
      <c r="A129" s="29"/>
    </row>
    <row r="130" spans="1:1" ht="12.75">
      <c r="A130" s="29"/>
    </row>
    <row r="131" spans="1:1" ht="12.75">
      <c r="A131" s="29"/>
    </row>
    <row r="132" spans="1:1" ht="12.75">
      <c r="A132" s="29"/>
    </row>
    <row r="133" spans="1:1" ht="12.75">
      <c r="A133" s="29"/>
    </row>
    <row r="134" spans="1:1" ht="12.75">
      <c r="A134" s="29"/>
    </row>
    <row r="135" spans="1:1" ht="12.75">
      <c r="A135" s="29"/>
    </row>
    <row r="136" spans="1:1" ht="12.75">
      <c r="A136" s="29"/>
    </row>
    <row r="137" spans="1:1" ht="12.75">
      <c r="A137" s="29"/>
    </row>
    <row r="138" spans="1:1" ht="12.75">
      <c r="A138" s="29"/>
    </row>
    <row r="139" spans="1:1" ht="12.75">
      <c r="A139" s="29"/>
    </row>
    <row r="140" spans="1:1" ht="12.75">
      <c r="A140" s="29"/>
    </row>
    <row r="141" spans="1:1" ht="12.75">
      <c r="A141" s="29"/>
    </row>
    <row r="142" spans="1:1" ht="12.75">
      <c r="A142" s="29"/>
    </row>
    <row r="143" spans="1:1" ht="12.75">
      <c r="A143" s="29"/>
    </row>
    <row r="144" spans="1:1" ht="12.75">
      <c r="A144" s="29"/>
    </row>
    <row r="145" spans="1:1" ht="12.75">
      <c r="A145" s="29"/>
    </row>
    <row r="146" spans="1:1" ht="12.75">
      <c r="A146" s="29"/>
    </row>
    <row r="147" spans="1:1" ht="12.75">
      <c r="A147" s="29"/>
    </row>
    <row r="148" spans="1:1" ht="12.75">
      <c r="A148" s="29"/>
    </row>
    <row r="149" spans="1:1" ht="12.75">
      <c r="A149" s="29"/>
    </row>
    <row r="150" spans="1:1" ht="12.75">
      <c r="A150" s="29"/>
    </row>
    <row r="151" spans="1:1" ht="12.75">
      <c r="A151" s="29"/>
    </row>
    <row r="152" spans="1:1" ht="12.75">
      <c r="A152" s="29"/>
    </row>
    <row r="153" spans="1:1" ht="12.75">
      <c r="A153" s="29"/>
    </row>
    <row r="154" spans="1:1" ht="12.75">
      <c r="A154" s="29"/>
    </row>
    <row r="155" spans="1:1" ht="12.75">
      <c r="A155" s="29"/>
    </row>
    <row r="156" spans="1:1" ht="12.75">
      <c r="A156" s="29"/>
    </row>
    <row r="157" spans="1:1" ht="12.75">
      <c r="A157" s="29"/>
    </row>
    <row r="158" spans="1:1" ht="12.75">
      <c r="A158" s="29"/>
    </row>
    <row r="159" spans="1:1" ht="12.75">
      <c r="A159" s="29"/>
    </row>
    <row r="160" spans="1:1" ht="12.75">
      <c r="A160" s="29"/>
    </row>
    <row r="161" spans="1:1" ht="12.75">
      <c r="A161" s="29"/>
    </row>
    <row r="162" spans="1:1" ht="12.75">
      <c r="A162" s="29"/>
    </row>
    <row r="163" spans="1:1" ht="12.75">
      <c r="A163" s="29"/>
    </row>
    <row r="164" spans="1:1" ht="12.75">
      <c r="A164" s="29"/>
    </row>
    <row r="165" spans="1:1" ht="12.75">
      <c r="A165" s="29"/>
    </row>
    <row r="166" spans="1:1" ht="12.75">
      <c r="A166" s="29"/>
    </row>
    <row r="167" spans="1:1" ht="12.75">
      <c r="A167" s="29"/>
    </row>
    <row r="168" spans="1:1" ht="12.75">
      <c r="A168" s="29"/>
    </row>
    <row r="169" spans="1:1" ht="12.75">
      <c r="A169" s="29"/>
    </row>
    <row r="170" spans="1:1" ht="12.75">
      <c r="A170" s="29"/>
    </row>
    <row r="171" spans="1:1" ht="12.75">
      <c r="A171" s="29"/>
    </row>
    <row r="172" spans="1:1" ht="12.75">
      <c r="A172" s="29"/>
    </row>
    <row r="173" spans="1:1" ht="12.75">
      <c r="A173" s="29"/>
    </row>
    <row r="174" spans="1:1" ht="12.75">
      <c r="A174" s="29"/>
    </row>
    <row r="175" spans="1:1" ht="12.75">
      <c r="A175" s="29"/>
    </row>
    <row r="176" spans="1:1" ht="12.75">
      <c r="A176" s="29"/>
    </row>
    <row r="177" spans="1:1" ht="12.75">
      <c r="A177" s="29"/>
    </row>
    <row r="178" spans="1:1" ht="12.75">
      <c r="A178" s="29"/>
    </row>
    <row r="179" spans="1:1" ht="12.75">
      <c r="A179" s="29"/>
    </row>
    <row r="180" spans="1:1" ht="12.75">
      <c r="A180" s="29"/>
    </row>
    <row r="181" spans="1:1" ht="12.75">
      <c r="A181" s="29"/>
    </row>
    <row r="182" spans="1:1" ht="12.75">
      <c r="A182" s="29"/>
    </row>
    <row r="183" spans="1:1" ht="12.75">
      <c r="A183" s="29"/>
    </row>
    <row r="184" spans="1:1" ht="12.75">
      <c r="A184" s="29"/>
    </row>
    <row r="185" spans="1:1" ht="12.75">
      <c r="A185" s="29"/>
    </row>
    <row r="186" spans="1:1" ht="12.75">
      <c r="A186" s="29"/>
    </row>
    <row r="187" spans="1:1" ht="12.75">
      <c r="A187" s="29"/>
    </row>
    <row r="188" spans="1:1" ht="12.75">
      <c r="A188" s="29"/>
    </row>
    <row r="189" spans="1:1" ht="12.75">
      <c r="A189" s="29"/>
    </row>
    <row r="190" spans="1:1" ht="12.75">
      <c r="A190" s="29"/>
    </row>
    <row r="191" spans="1:1" ht="12.75">
      <c r="A191" s="29"/>
    </row>
    <row r="192" spans="1:1" ht="12.75">
      <c r="A192" s="29"/>
    </row>
    <row r="193" spans="1:1" ht="12.75">
      <c r="A193" s="29"/>
    </row>
    <row r="194" spans="1:1" ht="12.75">
      <c r="A194" s="29"/>
    </row>
    <row r="195" spans="1:1" ht="12.75">
      <c r="A195" s="29"/>
    </row>
    <row r="196" spans="1:1" ht="12.75">
      <c r="A196" s="29"/>
    </row>
    <row r="197" spans="1:1" ht="12.75">
      <c r="A197" s="29"/>
    </row>
    <row r="198" spans="1:1" ht="12.75">
      <c r="A198" s="29"/>
    </row>
    <row r="199" spans="1:1" ht="12.75">
      <c r="A199" s="29"/>
    </row>
    <row r="200" spans="1:1" ht="12.75">
      <c r="A200" s="29"/>
    </row>
    <row r="201" spans="1:1" ht="12.75">
      <c r="A201" s="29"/>
    </row>
    <row r="202" spans="1:1" ht="12.75">
      <c r="A202" s="29"/>
    </row>
    <row r="203" spans="1:1" ht="12.75">
      <c r="A203" s="29"/>
    </row>
    <row r="204" spans="1:1" ht="12.75">
      <c r="A204" s="29"/>
    </row>
    <row r="205" spans="1:1" ht="12.75">
      <c r="A205" s="29"/>
    </row>
    <row r="206" spans="1:1" ht="12.75">
      <c r="A206" s="29"/>
    </row>
    <row r="207" spans="1:1" ht="12.75">
      <c r="A207" s="29"/>
    </row>
    <row r="208" spans="1:1" ht="12.75">
      <c r="A208" s="29"/>
    </row>
    <row r="209" spans="1:1" ht="12.75">
      <c r="A209" s="29"/>
    </row>
    <row r="210" spans="1:1" ht="12.75">
      <c r="A210" s="29"/>
    </row>
    <row r="211" spans="1:1" ht="12.75">
      <c r="A211" s="29"/>
    </row>
    <row r="212" spans="1:1" ht="12.75">
      <c r="A212" s="29"/>
    </row>
    <row r="213" spans="1:1" ht="12.75">
      <c r="A213" s="29"/>
    </row>
    <row r="214" spans="1:1" ht="12.75">
      <c r="A214" s="29"/>
    </row>
    <row r="215" spans="1:1" ht="12.75">
      <c r="A215" s="29"/>
    </row>
    <row r="216" spans="1:1" ht="12.75">
      <c r="A216" s="29"/>
    </row>
    <row r="217" spans="1:1" ht="12.75">
      <c r="A217" s="29"/>
    </row>
    <row r="218" spans="1:1" ht="12.75">
      <c r="A218" s="29"/>
    </row>
    <row r="219" spans="1:1" ht="12.75">
      <c r="A219" s="29"/>
    </row>
    <row r="220" spans="1:1" ht="12.75">
      <c r="A220" s="29"/>
    </row>
    <row r="221" spans="1:1" ht="12.75">
      <c r="A221" s="29"/>
    </row>
    <row r="222" spans="1:1" ht="12.75">
      <c r="A222" s="29"/>
    </row>
    <row r="223" spans="1:1" ht="12.75">
      <c r="A223" s="29"/>
    </row>
    <row r="224" spans="1:1" ht="12.75">
      <c r="A224" s="29"/>
    </row>
    <row r="225" spans="1:1" ht="12.75">
      <c r="A225" s="29"/>
    </row>
    <row r="226" spans="1:1" ht="12.75">
      <c r="A226" s="29"/>
    </row>
    <row r="227" spans="1:1" ht="12.75">
      <c r="A227" s="29"/>
    </row>
    <row r="228" spans="1:1" ht="12.75">
      <c r="A228" s="29"/>
    </row>
    <row r="229" spans="1:1" ht="12.75">
      <c r="A229" s="29"/>
    </row>
    <row r="230" spans="1:1" ht="12.75">
      <c r="A230" s="29"/>
    </row>
    <row r="231" spans="1:1" ht="12.75">
      <c r="A231" s="29"/>
    </row>
    <row r="232" spans="1:1" ht="12.75">
      <c r="A232" s="29"/>
    </row>
    <row r="233" spans="1:1" ht="12.75">
      <c r="A233" s="29"/>
    </row>
    <row r="234" spans="1:1" ht="12.75">
      <c r="A234" s="29"/>
    </row>
    <row r="235" spans="1:1" ht="12.75">
      <c r="A235" s="29"/>
    </row>
    <row r="236" spans="1:1" ht="12.75">
      <c r="A236" s="29"/>
    </row>
    <row r="237" spans="1:1" ht="12.75">
      <c r="A237" s="29"/>
    </row>
    <row r="238" spans="1:1" ht="12.75">
      <c r="A238" s="29"/>
    </row>
    <row r="239" spans="1:1" ht="12.75">
      <c r="A239" s="29"/>
    </row>
    <row r="240" spans="1:1" ht="12.75">
      <c r="A240" s="29"/>
    </row>
    <row r="241" spans="1:1" ht="12.75">
      <c r="A241" s="29"/>
    </row>
    <row r="242" spans="1:1" ht="12.75">
      <c r="A242" s="29"/>
    </row>
    <row r="243" spans="1:1" ht="12.75">
      <c r="A243" s="29"/>
    </row>
    <row r="244" spans="1:1" ht="12.75">
      <c r="A244" s="29"/>
    </row>
    <row r="245" spans="1:1" ht="12.75">
      <c r="A245" s="29"/>
    </row>
    <row r="246" spans="1:1" ht="12.75">
      <c r="A246" s="29"/>
    </row>
    <row r="247" spans="1:1" ht="12.75">
      <c r="A247" s="29"/>
    </row>
    <row r="248" spans="1:1" ht="12.75">
      <c r="A248" s="29"/>
    </row>
    <row r="249" spans="1:1" ht="12.75">
      <c r="A249" s="29"/>
    </row>
    <row r="250" spans="1:1" ht="12.75">
      <c r="A250" s="29"/>
    </row>
    <row r="251" spans="1:1" ht="12.75">
      <c r="A251" s="29"/>
    </row>
    <row r="252" spans="1:1" ht="12.75">
      <c r="A252" s="29"/>
    </row>
    <row r="253" spans="1:1" ht="12.75">
      <c r="A253" s="29"/>
    </row>
    <row r="254" spans="1:1" ht="12.75">
      <c r="A254" s="29"/>
    </row>
    <row r="255" spans="1:1" ht="12.75">
      <c r="A255" s="29"/>
    </row>
    <row r="256" spans="1:1" ht="12.75">
      <c r="A256" s="29"/>
    </row>
    <row r="257" spans="1:1" ht="12.75">
      <c r="A257" s="29"/>
    </row>
    <row r="258" spans="1:1" ht="12.75">
      <c r="A258" s="29"/>
    </row>
    <row r="259" spans="1:1" ht="12.75">
      <c r="A259" s="29"/>
    </row>
    <row r="260" spans="1:1" ht="12.75">
      <c r="A260" s="29"/>
    </row>
    <row r="261" spans="1:1" ht="12.75">
      <c r="A261" s="29"/>
    </row>
    <row r="262" spans="1:1" ht="12.75">
      <c r="A262" s="29"/>
    </row>
    <row r="263" spans="1:1" ht="12.75">
      <c r="A263" s="29"/>
    </row>
    <row r="264" spans="1:1" ht="12.75">
      <c r="A264" s="29"/>
    </row>
    <row r="265" spans="1:1" ht="12.75">
      <c r="A265" s="29"/>
    </row>
    <row r="266" spans="1:1" ht="12.75">
      <c r="A266" s="29"/>
    </row>
    <row r="267" spans="1:1" ht="12.75">
      <c r="A267" s="29"/>
    </row>
    <row r="268" spans="1:1" ht="12.75">
      <c r="A268" s="29"/>
    </row>
    <row r="269" spans="1:1" ht="12.75">
      <c r="A269" s="29"/>
    </row>
    <row r="270" spans="1:1" ht="12.75">
      <c r="A270" s="29"/>
    </row>
    <row r="271" spans="1:1" ht="12.75">
      <c r="A271" s="29"/>
    </row>
    <row r="272" spans="1:1" ht="12.75">
      <c r="A272" s="29"/>
    </row>
    <row r="273" spans="1:1" ht="12.75">
      <c r="A273" s="29"/>
    </row>
    <row r="274" spans="1:1" ht="12.75">
      <c r="A274" s="29"/>
    </row>
    <row r="275" spans="1:1" ht="12.75">
      <c r="A275" s="29"/>
    </row>
    <row r="276" spans="1:1" ht="12.75">
      <c r="A276" s="29"/>
    </row>
    <row r="277" spans="1:1" ht="12.75">
      <c r="A277" s="29"/>
    </row>
    <row r="278" spans="1:1" ht="12.75">
      <c r="A278" s="29"/>
    </row>
    <row r="279" spans="1:1" ht="12.75">
      <c r="A279" s="29"/>
    </row>
    <row r="280" spans="1:1" ht="12.75">
      <c r="A280" s="29"/>
    </row>
    <row r="281" spans="1:1" ht="12.75">
      <c r="A281" s="29"/>
    </row>
    <row r="282" spans="1:1" ht="12.75">
      <c r="A282" s="29"/>
    </row>
    <row r="283" spans="1:1" ht="12.75">
      <c r="A283" s="29"/>
    </row>
    <row r="284" spans="1:1" ht="12.75">
      <c r="A284" s="29"/>
    </row>
    <row r="285" spans="1:1" ht="12.75">
      <c r="A285" s="29"/>
    </row>
    <row r="286" spans="1:1" ht="12.75">
      <c r="A286" s="29"/>
    </row>
    <row r="287" spans="1:1" ht="12.75">
      <c r="A287" s="29"/>
    </row>
    <row r="288" spans="1:1" ht="12.75">
      <c r="A288" s="29"/>
    </row>
    <row r="289" spans="1:1" ht="12.75">
      <c r="A289" s="29"/>
    </row>
    <row r="290" spans="1:1" ht="12.75">
      <c r="A290" s="29"/>
    </row>
    <row r="291" spans="1:1" ht="12.75">
      <c r="A291" s="29"/>
    </row>
    <row r="292" spans="1:1" ht="12.75">
      <c r="A292" s="29"/>
    </row>
    <row r="293" spans="1:1" ht="12.75">
      <c r="A293" s="29"/>
    </row>
    <row r="294" spans="1:1" ht="12.75">
      <c r="A294" s="29"/>
    </row>
    <row r="295" spans="1:1" ht="12.75">
      <c r="A295" s="29"/>
    </row>
    <row r="296" spans="1:1" ht="12.75">
      <c r="A296" s="29"/>
    </row>
    <row r="297" spans="1:1" ht="12.75">
      <c r="A297" s="29"/>
    </row>
    <row r="298" spans="1:1" ht="12.75">
      <c r="A298" s="29"/>
    </row>
    <row r="299" spans="1:1" ht="12.75">
      <c r="A299" s="29"/>
    </row>
    <row r="300" spans="1:1" ht="12.75">
      <c r="A300" s="29"/>
    </row>
    <row r="301" spans="1:1" ht="12.75">
      <c r="A301" s="29"/>
    </row>
    <row r="302" spans="1:1" ht="12.75">
      <c r="A302" s="29"/>
    </row>
    <row r="303" spans="1:1" ht="12.75">
      <c r="A303" s="29"/>
    </row>
    <row r="304" spans="1:1" ht="12.75">
      <c r="A304" s="29"/>
    </row>
    <row r="305" spans="1:1" ht="12.75">
      <c r="A305" s="29"/>
    </row>
    <row r="306" spans="1:1" ht="12.75">
      <c r="A306" s="29"/>
    </row>
    <row r="307" spans="1:1" ht="12.75">
      <c r="A307" s="29"/>
    </row>
    <row r="308" spans="1:1" ht="12.75">
      <c r="A308" s="29"/>
    </row>
    <row r="309" spans="1:1" ht="12.75">
      <c r="A309" s="29"/>
    </row>
    <row r="310" spans="1:1" ht="12.75">
      <c r="A310" s="29"/>
    </row>
    <row r="311" spans="1:1" ht="12.75">
      <c r="A311" s="29"/>
    </row>
    <row r="312" spans="1:1" ht="12.75">
      <c r="A312" s="29"/>
    </row>
    <row r="313" spans="1:1" ht="12.75">
      <c r="A313" s="29"/>
    </row>
    <row r="314" spans="1:1" ht="12.75">
      <c r="A314" s="29"/>
    </row>
    <row r="315" spans="1:1" ht="12.75">
      <c r="A315" s="29"/>
    </row>
    <row r="316" spans="1:1" ht="12.75">
      <c r="A316" s="29"/>
    </row>
    <row r="317" spans="1:1" ht="12.75">
      <c r="A317" s="29"/>
    </row>
    <row r="318" spans="1:1" ht="12.75">
      <c r="A318" s="29"/>
    </row>
    <row r="319" spans="1:1" ht="12.75">
      <c r="A319" s="29"/>
    </row>
    <row r="320" spans="1:1" ht="12.75">
      <c r="A320" s="29"/>
    </row>
    <row r="321" spans="1:1" ht="12.75">
      <c r="A321" s="29"/>
    </row>
    <row r="322" spans="1:1" ht="12.75">
      <c r="A322" s="29"/>
    </row>
    <row r="323" spans="1:1" ht="12.75">
      <c r="A323" s="29"/>
    </row>
    <row r="324" spans="1:1" ht="12.75">
      <c r="A324" s="29"/>
    </row>
    <row r="325" spans="1:1" ht="12.75">
      <c r="A325" s="29"/>
    </row>
    <row r="326" spans="1:1" ht="12.75">
      <c r="A326" s="29"/>
    </row>
    <row r="327" spans="1:1" ht="12.75">
      <c r="A327" s="29"/>
    </row>
    <row r="328" spans="1:1" ht="12.75">
      <c r="A328" s="29"/>
    </row>
    <row r="329" spans="1:1" ht="12.75">
      <c r="A329" s="29"/>
    </row>
    <row r="330" spans="1:1" ht="12.75">
      <c r="A330" s="29"/>
    </row>
    <row r="331" spans="1:1" ht="12.75">
      <c r="A331" s="29"/>
    </row>
    <row r="332" spans="1:1" ht="12.75">
      <c r="A332" s="29"/>
    </row>
    <row r="333" spans="1:1" ht="12.75">
      <c r="A333" s="29"/>
    </row>
    <row r="334" spans="1:1" ht="12.75">
      <c r="A334" s="29"/>
    </row>
    <row r="335" spans="1:1" ht="12.75">
      <c r="A335" s="29"/>
    </row>
    <row r="336" spans="1:1" ht="12.75">
      <c r="A336" s="29"/>
    </row>
    <row r="337" spans="1:1" ht="12.75">
      <c r="A337" s="29"/>
    </row>
    <row r="338" spans="1:1" ht="12.75">
      <c r="A338" s="29"/>
    </row>
    <row r="339" spans="1:1" ht="12.75">
      <c r="A339" s="29"/>
    </row>
    <row r="340" spans="1:1" ht="12.75">
      <c r="A340" s="29"/>
    </row>
    <row r="341" spans="1:1" ht="12.75">
      <c r="A341" s="29"/>
    </row>
    <row r="342" spans="1:1" ht="12.75">
      <c r="A342" s="29"/>
    </row>
    <row r="343" spans="1:1" ht="12.75">
      <c r="A343" s="29"/>
    </row>
    <row r="344" spans="1:1" ht="12.75">
      <c r="A344" s="29"/>
    </row>
    <row r="345" spans="1:1" ht="12.75">
      <c r="A345" s="29"/>
    </row>
    <row r="346" spans="1:1" ht="12.75">
      <c r="A346" s="29"/>
    </row>
    <row r="347" spans="1:1" ht="12.75">
      <c r="A347" s="29"/>
    </row>
    <row r="348" spans="1:1" ht="12.75">
      <c r="A348" s="29"/>
    </row>
    <row r="349" spans="1:1" ht="12.75">
      <c r="A349" s="29"/>
    </row>
    <row r="350" spans="1:1" ht="12.75">
      <c r="A350" s="29"/>
    </row>
    <row r="351" spans="1:1" ht="12.75">
      <c r="A351" s="29"/>
    </row>
    <row r="352" spans="1:1" ht="12.75">
      <c r="A352" s="29"/>
    </row>
    <row r="353" spans="1:1" ht="12.75">
      <c r="A353" s="29"/>
    </row>
    <row r="354" spans="1:1" ht="12.75">
      <c r="A354" s="29"/>
    </row>
    <row r="355" spans="1:1" ht="12.75">
      <c r="A355" s="29"/>
    </row>
    <row r="356" spans="1:1" ht="12.75">
      <c r="A356" s="29"/>
    </row>
    <row r="357" spans="1:1" ht="12.75">
      <c r="A357" s="29"/>
    </row>
    <row r="358" spans="1:1" ht="12.75">
      <c r="A358" s="29"/>
    </row>
    <row r="359" spans="1:1" ht="12.75">
      <c r="A359" s="29"/>
    </row>
    <row r="360" spans="1:1" ht="12.75">
      <c r="A360" s="29"/>
    </row>
    <row r="361" spans="1:1" ht="12.75">
      <c r="A361" s="29"/>
    </row>
    <row r="362" spans="1:1" ht="12.75">
      <c r="A362" s="29"/>
    </row>
    <row r="363" spans="1:1" ht="12.75">
      <c r="A363" s="29"/>
    </row>
    <row r="364" spans="1:1" ht="12.75">
      <c r="A364" s="29"/>
    </row>
    <row r="365" spans="1:1" ht="12.75">
      <c r="A365" s="29"/>
    </row>
    <row r="366" spans="1:1" ht="12.75">
      <c r="A366" s="29"/>
    </row>
    <row r="367" spans="1:1" ht="12.75">
      <c r="A367" s="29"/>
    </row>
    <row r="368" spans="1:1" ht="12.75">
      <c r="A368" s="29"/>
    </row>
    <row r="369" spans="1:1" ht="12.75">
      <c r="A369" s="29"/>
    </row>
    <row r="370" spans="1:1" ht="12.75">
      <c r="A370" s="29"/>
    </row>
    <row r="371" spans="1:1" ht="12.75">
      <c r="A371" s="29"/>
    </row>
    <row r="372" spans="1:1" ht="12.75">
      <c r="A372" s="29"/>
    </row>
    <row r="373" spans="1:1" ht="12.75">
      <c r="A373" s="29"/>
    </row>
    <row r="374" spans="1:1" ht="12.75">
      <c r="A374" s="29"/>
    </row>
    <row r="375" spans="1:1" ht="12.75">
      <c r="A375" s="29"/>
    </row>
    <row r="376" spans="1:1" ht="12.75">
      <c r="A376" s="29"/>
    </row>
    <row r="377" spans="1:1" ht="12.75">
      <c r="A377" s="29"/>
    </row>
    <row r="378" spans="1:1" ht="12.75">
      <c r="A378" s="29"/>
    </row>
    <row r="379" spans="1:1" ht="12.75">
      <c r="A379" s="29"/>
    </row>
    <row r="380" spans="1:1" ht="12.75">
      <c r="A380" s="29"/>
    </row>
    <row r="381" spans="1:1" ht="12.75">
      <c r="A381" s="29"/>
    </row>
    <row r="382" spans="1:1" ht="12.75">
      <c r="A382" s="29"/>
    </row>
    <row r="383" spans="1:1" ht="12.75">
      <c r="A383" s="29"/>
    </row>
    <row r="384" spans="1:1" ht="12.75">
      <c r="A384" s="29"/>
    </row>
    <row r="385" spans="1:1" ht="12.75">
      <c r="A385" s="29"/>
    </row>
    <row r="386" spans="1:1" ht="12.75">
      <c r="A386" s="29"/>
    </row>
    <row r="387" spans="1:1" ht="12.75">
      <c r="A387" s="29"/>
    </row>
    <row r="388" spans="1:1" ht="12.75">
      <c r="A388" s="29"/>
    </row>
    <row r="389" spans="1:1" ht="12.75">
      <c r="A389" s="29"/>
    </row>
    <row r="390" spans="1:1" ht="12.75">
      <c r="A390" s="29"/>
    </row>
    <row r="391" spans="1:1" ht="12.75">
      <c r="A391" s="29"/>
    </row>
    <row r="392" spans="1:1" ht="12.75">
      <c r="A392" s="29"/>
    </row>
    <row r="393" spans="1:1" ht="12.75">
      <c r="A393" s="29"/>
    </row>
    <row r="394" spans="1:1" ht="12.75">
      <c r="A394" s="29"/>
    </row>
    <row r="395" spans="1:1" ht="12.75">
      <c r="A395" s="29"/>
    </row>
    <row r="396" spans="1:1" ht="12.75">
      <c r="A396" s="29"/>
    </row>
    <row r="397" spans="1:1" ht="12.75">
      <c r="A397" s="29"/>
    </row>
    <row r="398" spans="1:1" ht="12.75">
      <c r="A398" s="29"/>
    </row>
    <row r="399" spans="1:1" ht="12.75">
      <c r="A399" s="29"/>
    </row>
    <row r="400" spans="1:1" ht="12.75">
      <c r="A400" s="29"/>
    </row>
    <row r="401" spans="1:1" ht="12.75">
      <c r="A401" s="29"/>
    </row>
    <row r="402" spans="1:1" ht="12.75">
      <c r="A402" s="29"/>
    </row>
    <row r="403" spans="1:1" ht="12.75">
      <c r="A403" s="29"/>
    </row>
    <row r="404" spans="1:1" ht="12.75">
      <c r="A404" s="29"/>
    </row>
    <row r="405" spans="1:1" ht="12.75">
      <c r="A405" s="29"/>
    </row>
    <row r="406" spans="1:1" ht="12.75">
      <c r="A406" s="29"/>
    </row>
    <row r="407" spans="1:1" ht="12.75">
      <c r="A407" s="29"/>
    </row>
    <row r="408" spans="1:1" ht="12.75">
      <c r="A408" s="29"/>
    </row>
    <row r="409" spans="1:1" ht="12.75">
      <c r="A409" s="29"/>
    </row>
    <row r="410" spans="1:1" ht="12.75">
      <c r="A410" s="29"/>
    </row>
    <row r="411" spans="1:1" ht="12.75">
      <c r="A411" s="29"/>
    </row>
    <row r="412" spans="1:1" ht="12.75">
      <c r="A412" s="29"/>
    </row>
    <row r="413" spans="1:1" ht="12.75">
      <c r="A413" s="29"/>
    </row>
    <row r="414" spans="1:1" ht="12.75">
      <c r="A414" s="29"/>
    </row>
    <row r="415" spans="1:1" ht="12.75">
      <c r="A415" s="29"/>
    </row>
    <row r="416" spans="1:1" ht="12.75">
      <c r="A416" s="29"/>
    </row>
    <row r="417" spans="1:1" ht="12.75">
      <c r="A417" s="29"/>
    </row>
    <row r="418" spans="1:1" ht="12.75">
      <c r="A418" s="29"/>
    </row>
    <row r="419" spans="1:1" ht="12.75">
      <c r="A419" s="29"/>
    </row>
    <row r="420" spans="1:1" ht="12.75">
      <c r="A420" s="29"/>
    </row>
    <row r="421" spans="1:1" ht="12.75">
      <c r="A421" s="29"/>
    </row>
    <row r="422" spans="1:1" ht="12.75">
      <c r="A422" s="29"/>
    </row>
    <row r="423" spans="1:1" ht="12.75">
      <c r="A423" s="29"/>
    </row>
    <row r="424" spans="1:1" ht="12.75">
      <c r="A424" s="29"/>
    </row>
    <row r="425" spans="1:1" ht="12.75">
      <c r="A425" s="29"/>
    </row>
    <row r="426" spans="1:1" ht="12.75">
      <c r="A426" s="29"/>
    </row>
    <row r="427" spans="1:1" ht="12.75">
      <c r="A427" s="29"/>
    </row>
    <row r="428" spans="1:1" ht="12.75">
      <c r="A428" s="29"/>
    </row>
    <row r="429" spans="1:1" ht="12.75">
      <c r="A429" s="29"/>
    </row>
    <row r="430" spans="1:1" ht="12.75">
      <c r="A430" s="29"/>
    </row>
    <row r="431" spans="1:1" ht="12.75">
      <c r="A431" s="29"/>
    </row>
    <row r="432" spans="1:1" ht="12.75">
      <c r="A432" s="29"/>
    </row>
    <row r="433" spans="1:1" ht="12.75">
      <c r="A433" s="29"/>
    </row>
    <row r="434" spans="1:1" ht="12.75">
      <c r="A434" s="29"/>
    </row>
    <row r="435" spans="1:1" ht="12.75">
      <c r="A435" s="29"/>
    </row>
    <row r="436" spans="1:1" ht="12.75">
      <c r="A436" s="29"/>
    </row>
    <row r="437" spans="1:1" ht="12.75">
      <c r="A437" s="29"/>
    </row>
    <row r="438" spans="1:1" ht="12.75">
      <c r="A438" s="29"/>
    </row>
    <row r="439" spans="1:1" ht="12.75">
      <c r="A439" s="29"/>
    </row>
    <row r="440" spans="1:1" ht="12.75">
      <c r="A440" s="29"/>
    </row>
    <row r="441" spans="1:1" ht="12.75">
      <c r="A441" s="29"/>
    </row>
    <row r="442" spans="1:1" ht="12.75">
      <c r="A442" s="29"/>
    </row>
    <row r="443" spans="1:1" ht="12.75">
      <c r="A443" s="29"/>
    </row>
    <row r="444" spans="1:1" ht="12.75">
      <c r="A444" s="29"/>
    </row>
    <row r="445" spans="1:1" ht="12.75">
      <c r="A445" s="29"/>
    </row>
    <row r="446" spans="1:1" ht="12.75">
      <c r="A446" s="29"/>
    </row>
    <row r="447" spans="1:1" ht="12.75">
      <c r="A447" s="29"/>
    </row>
    <row r="448" spans="1:1" ht="12.75">
      <c r="A448" s="29"/>
    </row>
    <row r="449" spans="1:1" ht="12.75">
      <c r="A449" s="29"/>
    </row>
    <row r="450" spans="1:1" ht="12.75">
      <c r="A450" s="29"/>
    </row>
    <row r="451" spans="1:1" ht="12.75">
      <c r="A451" s="29"/>
    </row>
    <row r="452" spans="1:1" ht="12.75">
      <c r="A452" s="29"/>
    </row>
    <row r="453" spans="1:1" ht="12.75">
      <c r="A453" s="29"/>
    </row>
    <row r="454" spans="1:1" ht="12.75">
      <c r="A454" s="29"/>
    </row>
    <row r="455" spans="1:1" ht="12.75">
      <c r="A455" s="29"/>
    </row>
    <row r="456" spans="1:1" ht="12.75">
      <c r="A456" s="29"/>
    </row>
    <row r="457" spans="1:1" ht="12.75">
      <c r="A457" s="29"/>
    </row>
    <row r="458" spans="1:1" ht="12.75">
      <c r="A458" s="29"/>
    </row>
    <row r="459" spans="1:1" ht="12.75">
      <c r="A459" s="29"/>
    </row>
    <row r="460" spans="1:1" ht="12.75">
      <c r="A460" s="29"/>
    </row>
    <row r="461" spans="1:1" ht="12.75">
      <c r="A461" s="29"/>
    </row>
    <row r="462" spans="1:1" ht="12.75">
      <c r="A462" s="29"/>
    </row>
    <row r="463" spans="1:1" ht="12.75">
      <c r="A463" s="29"/>
    </row>
    <row r="464" spans="1:1" ht="12.75">
      <c r="A464" s="29"/>
    </row>
    <row r="465" spans="1:1" ht="12.75">
      <c r="A465" s="29"/>
    </row>
    <row r="466" spans="1:1" ht="12.75">
      <c r="A466" s="29"/>
    </row>
    <row r="467" spans="1:1" ht="12.75">
      <c r="A467" s="29"/>
    </row>
    <row r="468" spans="1:1" ht="12.75">
      <c r="A468" s="29"/>
    </row>
    <row r="469" spans="1:1" ht="12.75">
      <c r="A469" s="29"/>
    </row>
    <row r="470" spans="1:1" ht="12.75">
      <c r="A470" s="29"/>
    </row>
    <row r="471" spans="1:1" ht="12.75">
      <c r="A471" s="29"/>
    </row>
    <row r="472" spans="1:1" ht="12.75">
      <c r="A472" s="29"/>
    </row>
    <row r="473" spans="1:1" ht="12.75">
      <c r="A473" s="29"/>
    </row>
    <row r="474" spans="1:1" ht="12.75">
      <c r="A474" s="29"/>
    </row>
    <row r="475" spans="1:1" ht="12.75">
      <c r="A475" s="29"/>
    </row>
    <row r="476" spans="1:1" ht="12.75">
      <c r="A476" s="29"/>
    </row>
    <row r="477" spans="1:1" ht="12.75">
      <c r="A477" s="29"/>
    </row>
    <row r="478" spans="1:1" ht="12.75">
      <c r="A478" s="29"/>
    </row>
    <row r="479" spans="1:1" ht="12.75">
      <c r="A479" s="29"/>
    </row>
    <row r="480" spans="1:1" ht="12.75">
      <c r="A480" s="29"/>
    </row>
    <row r="481" spans="1:1" ht="12.75">
      <c r="A481" s="29"/>
    </row>
    <row r="482" spans="1:1" ht="12.75">
      <c r="A482" s="29"/>
    </row>
    <row r="483" spans="1:1" ht="12.75">
      <c r="A483" s="29"/>
    </row>
    <row r="484" spans="1:1" ht="12.75">
      <c r="A484" s="29"/>
    </row>
    <row r="485" spans="1:1" ht="12.75">
      <c r="A485" s="29"/>
    </row>
    <row r="486" spans="1:1" ht="12.75">
      <c r="A486" s="29"/>
    </row>
    <row r="487" spans="1:1" ht="12.75">
      <c r="A487" s="29"/>
    </row>
    <row r="488" spans="1:1" ht="12.75">
      <c r="A488" s="29"/>
    </row>
    <row r="489" spans="1:1" ht="12.75">
      <c r="A489" s="29"/>
    </row>
    <row r="490" spans="1:1" ht="12.75">
      <c r="A490" s="29"/>
    </row>
    <row r="491" spans="1:1" ht="12.75">
      <c r="A491" s="29"/>
    </row>
    <row r="492" spans="1:1" ht="12.75">
      <c r="A492" s="29"/>
    </row>
    <row r="493" spans="1:1" ht="12.75">
      <c r="A493" s="29"/>
    </row>
    <row r="494" spans="1:1" ht="12.75">
      <c r="A494" s="29"/>
    </row>
    <row r="495" spans="1:1" ht="12.75">
      <c r="A495" s="29"/>
    </row>
    <row r="496" spans="1:1" ht="12.75">
      <c r="A496" s="29"/>
    </row>
    <row r="497" spans="1:1" ht="12.75">
      <c r="A497" s="29"/>
    </row>
    <row r="498" spans="1:1" ht="12.75">
      <c r="A498" s="29"/>
    </row>
    <row r="499" spans="1:1" ht="12.75">
      <c r="A499" s="29"/>
    </row>
    <row r="500" spans="1:1" ht="12.75">
      <c r="A500" s="29"/>
    </row>
    <row r="501" spans="1:1" ht="12.75">
      <c r="A501" s="29"/>
    </row>
    <row r="502" spans="1:1" ht="12.75">
      <c r="A502" s="29"/>
    </row>
    <row r="503" spans="1:1" ht="12.75">
      <c r="A503" s="29"/>
    </row>
    <row r="504" spans="1:1" ht="12.75">
      <c r="A504" s="29"/>
    </row>
    <row r="505" spans="1:1" ht="12.75">
      <c r="A505" s="29"/>
    </row>
    <row r="506" spans="1:1" ht="12.75">
      <c r="A506" s="29"/>
    </row>
    <row r="507" spans="1:1" ht="12.75">
      <c r="A507" s="29"/>
    </row>
    <row r="508" spans="1:1" ht="12.75">
      <c r="A508" s="29"/>
    </row>
    <row r="509" spans="1:1" ht="12.75">
      <c r="A509" s="29"/>
    </row>
    <row r="510" spans="1:1" ht="12.75">
      <c r="A510" s="29"/>
    </row>
    <row r="511" spans="1:1" ht="12.75">
      <c r="A511" s="29"/>
    </row>
    <row r="512" spans="1:1" ht="12.75">
      <c r="A512" s="29"/>
    </row>
    <row r="513" spans="1:1" ht="12.75">
      <c r="A513" s="29"/>
    </row>
    <row r="514" spans="1:1" ht="12.75">
      <c r="A514" s="29"/>
    </row>
    <row r="515" spans="1:1" ht="12.75">
      <c r="A515" s="29"/>
    </row>
    <row r="516" spans="1:1" ht="12.75">
      <c r="A516" s="29"/>
    </row>
    <row r="517" spans="1:1" ht="12.75">
      <c r="A517" s="29"/>
    </row>
    <row r="518" spans="1:1" ht="12.75">
      <c r="A518" s="29"/>
    </row>
    <row r="519" spans="1:1" ht="12.75">
      <c r="A519" s="29"/>
    </row>
    <row r="520" spans="1:1" ht="12.75">
      <c r="A520" s="29"/>
    </row>
    <row r="521" spans="1:1" ht="12.75">
      <c r="A521" s="29"/>
    </row>
    <row r="522" spans="1:1" ht="12.75">
      <c r="A522" s="29"/>
    </row>
    <row r="523" spans="1:1" ht="12.75">
      <c r="A523" s="29"/>
    </row>
    <row r="524" spans="1:1" ht="12.75">
      <c r="A524" s="29"/>
    </row>
    <row r="525" spans="1:1" ht="12.75">
      <c r="A525" s="29"/>
    </row>
    <row r="526" spans="1:1" ht="12.75">
      <c r="A526" s="29"/>
    </row>
    <row r="527" spans="1:1" ht="12.75">
      <c r="A527" s="29"/>
    </row>
    <row r="528" spans="1:1" ht="12.75">
      <c r="A528" s="29"/>
    </row>
    <row r="529" spans="1:1" ht="12.75">
      <c r="A529" s="29"/>
    </row>
    <row r="530" spans="1:1" ht="12.75">
      <c r="A530" s="29"/>
    </row>
    <row r="531" spans="1:1" ht="12.75">
      <c r="A531" s="29"/>
    </row>
    <row r="532" spans="1:1" ht="12.75">
      <c r="A532" s="29"/>
    </row>
    <row r="533" spans="1:1" ht="12.75">
      <c r="A533" s="29"/>
    </row>
    <row r="534" spans="1:1" ht="12.75">
      <c r="A534" s="29"/>
    </row>
    <row r="535" spans="1:1" ht="12.75">
      <c r="A535" s="29"/>
    </row>
    <row r="536" spans="1:1" ht="12.75">
      <c r="A536" s="29"/>
    </row>
    <row r="537" spans="1:1" ht="12.75">
      <c r="A537" s="29"/>
    </row>
    <row r="538" spans="1:1" ht="12.75">
      <c r="A538" s="29"/>
    </row>
    <row r="539" spans="1:1" ht="12.75">
      <c r="A539" s="29"/>
    </row>
    <row r="540" spans="1:1" ht="12.75">
      <c r="A540" s="29"/>
    </row>
    <row r="541" spans="1:1" ht="12.75">
      <c r="A541" s="29"/>
    </row>
    <row r="542" spans="1:1" ht="12.75">
      <c r="A542" s="29"/>
    </row>
    <row r="543" spans="1:1" ht="12.75">
      <c r="A543" s="29"/>
    </row>
    <row r="544" spans="1:1" ht="12.75">
      <c r="A544" s="29"/>
    </row>
    <row r="545" spans="1:1" ht="12.75">
      <c r="A545" s="29"/>
    </row>
    <row r="546" spans="1:1" ht="12.75">
      <c r="A546" s="29"/>
    </row>
    <row r="547" spans="1:1" ht="12.75">
      <c r="A547" s="29"/>
    </row>
    <row r="548" spans="1:1" ht="12.75">
      <c r="A548" s="29"/>
    </row>
    <row r="549" spans="1:1" ht="12.75">
      <c r="A549" s="29"/>
    </row>
    <row r="550" spans="1:1" ht="12.75">
      <c r="A550" s="29"/>
    </row>
    <row r="551" spans="1:1" ht="12.75">
      <c r="A551" s="29"/>
    </row>
    <row r="552" spans="1:1" ht="12.75">
      <c r="A552" s="29"/>
    </row>
    <row r="553" spans="1:1" ht="12.75">
      <c r="A553" s="29"/>
    </row>
    <row r="554" spans="1:1" ht="12.75">
      <c r="A554" s="29"/>
    </row>
    <row r="555" spans="1:1" ht="12.75">
      <c r="A555" s="29"/>
    </row>
    <row r="556" spans="1:1" ht="12.75">
      <c r="A556" s="29"/>
    </row>
    <row r="557" spans="1:1" ht="12.75">
      <c r="A557" s="29"/>
    </row>
    <row r="558" spans="1:1" ht="12.75">
      <c r="A558" s="29"/>
    </row>
    <row r="559" spans="1:1" ht="12.75">
      <c r="A559" s="29"/>
    </row>
    <row r="560" spans="1:1" ht="12.75">
      <c r="A560" s="29"/>
    </row>
    <row r="561" spans="1:1" ht="12.75">
      <c r="A561" s="29"/>
    </row>
    <row r="562" spans="1:1" ht="12.75">
      <c r="A562" s="29"/>
    </row>
    <row r="563" spans="1:1" ht="12.75">
      <c r="A563" s="29"/>
    </row>
    <row r="564" spans="1:1" ht="12.75">
      <c r="A564" s="29"/>
    </row>
    <row r="565" spans="1:1" ht="12.75">
      <c r="A565" s="29"/>
    </row>
    <row r="566" spans="1:1" ht="12.75">
      <c r="A566" s="29"/>
    </row>
    <row r="567" spans="1:1" ht="12.75">
      <c r="A567" s="29"/>
    </row>
    <row r="568" spans="1:1" ht="12.75">
      <c r="A568" s="29"/>
    </row>
    <row r="569" spans="1:1" ht="12.75">
      <c r="A569" s="29"/>
    </row>
    <row r="570" spans="1:1" ht="12.75">
      <c r="A570" s="29"/>
    </row>
    <row r="571" spans="1:1" ht="12.75">
      <c r="A571" s="29"/>
    </row>
    <row r="572" spans="1:1" ht="12.75">
      <c r="A572" s="29"/>
    </row>
    <row r="573" spans="1:1" ht="12.75">
      <c r="A573" s="29"/>
    </row>
    <row r="574" spans="1:1" ht="12.75">
      <c r="A574" s="29"/>
    </row>
    <row r="575" spans="1:1" ht="12.75">
      <c r="A575" s="29"/>
    </row>
    <row r="576" spans="1:1" ht="12.75">
      <c r="A576" s="29"/>
    </row>
    <row r="577" spans="1:1" ht="12.75">
      <c r="A577" s="29"/>
    </row>
    <row r="578" spans="1:1" ht="12.75">
      <c r="A578" s="29"/>
    </row>
    <row r="579" spans="1:1" ht="12.75">
      <c r="A579" s="29"/>
    </row>
    <row r="580" spans="1:1" ht="12.75">
      <c r="A580" s="29"/>
    </row>
    <row r="581" spans="1:1" ht="12.75">
      <c r="A581" s="29"/>
    </row>
    <row r="582" spans="1:1" ht="12.75">
      <c r="A582" s="29"/>
    </row>
    <row r="583" spans="1:1" ht="12.75">
      <c r="A583" s="29"/>
    </row>
    <row r="584" spans="1:1" ht="12.75">
      <c r="A584" s="29"/>
    </row>
    <row r="585" spans="1:1" ht="12.75">
      <c r="A585" s="29"/>
    </row>
    <row r="586" spans="1:1" ht="12.75">
      <c r="A586" s="29"/>
    </row>
    <row r="587" spans="1:1" ht="12.75">
      <c r="A587" s="29"/>
    </row>
    <row r="588" spans="1:1" ht="12.75">
      <c r="A588" s="29"/>
    </row>
    <row r="589" spans="1:1" ht="12.75">
      <c r="A589" s="29"/>
    </row>
    <row r="590" spans="1:1" ht="12.75">
      <c r="A590" s="29"/>
    </row>
    <row r="591" spans="1:1" ht="12.75">
      <c r="A591" s="29"/>
    </row>
    <row r="592" spans="1:1" ht="12.75">
      <c r="A592" s="29"/>
    </row>
    <row r="593" spans="1:1" ht="12.75">
      <c r="A593" s="29"/>
    </row>
    <row r="594" spans="1:1" ht="12.75">
      <c r="A594" s="29"/>
    </row>
    <row r="595" spans="1:1" ht="12.75">
      <c r="A595" s="29"/>
    </row>
    <row r="596" spans="1:1" ht="12.75">
      <c r="A596" s="29"/>
    </row>
    <row r="597" spans="1:1" ht="12.75">
      <c r="A597" s="29"/>
    </row>
    <row r="598" spans="1:1" ht="12.75">
      <c r="A598" s="29"/>
    </row>
    <row r="599" spans="1:1" ht="12.75">
      <c r="A599" s="29"/>
    </row>
    <row r="600" spans="1:1" ht="12.75">
      <c r="A600" s="29"/>
    </row>
    <row r="601" spans="1:1" ht="12.75">
      <c r="A601" s="29"/>
    </row>
    <row r="602" spans="1:1" ht="12.75">
      <c r="A602" s="29"/>
    </row>
    <row r="603" spans="1:1" ht="12.75">
      <c r="A603" s="29"/>
    </row>
    <row r="604" spans="1:1" ht="12.75">
      <c r="A604" s="29"/>
    </row>
    <row r="605" spans="1:1" ht="12.75">
      <c r="A605" s="29"/>
    </row>
    <row r="606" spans="1:1" ht="12.75">
      <c r="A606" s="29"/>
    </row>
    <row r="607" spans="1:1" ht="12.75">
      <c r="A607" s="29"/>
    </row>
    <row r="608" spans="1:1" ht="12.75">
      <c r="A608" s="29"/>
    </row>
    <row r="609" spans="1:1" ht="12.75">
      <c r="A609" s="29"/>
    </row>
    <row r="610" spans="1:1" ht="12.75">
      <c r="A610" s="29"/>
    </row>
    <row r="611" spans="1:1" ht="12.75">
      <c r="A611" s="29"/>
    </row>
    <row r="612" spans="1:1" ht="12.75">
      <c r="A612" s="29"/>
    </row>
    <row r="613" spans="1:1" ht="12.75">
      <c r="A613" s="29"/>
    </row>
    <row r="614" spans="1:1" ht="12.75">
      <c r="A614" s="29"/>
    </row>
    <row r="615" spans="1:1" ht="12.75">
      <c r="A615" s="29"/>
    </row>
    <row r="616" spans="1:1" ht="12.75">
      <c r="A616" s="29"/>
    </row>
    <row r="617" spans="1:1" ht="12.75">
      <c r="A617" s="29"/>
    </row>
    <row r="618" spans="1:1" ht="12.75">
      <c r="A618" s="29"/>
    </row>
    <row r="619" spans="1:1" ht="12.75">
      <c r="A619" s="29"/>
    </row>
    <row r="620" spans="1:1" ht="12.75">
      <c r="A620" s="29"/>
    </row>
    <row r="621" spans="1:1" ht="12.75">
      <c r="A621" s="29"/>
    </row>
    <row r="622" spans="1:1" ht="12.75">
      <c r="A622" s="29"/>
    </row>
    <row r="623" spans="1:1" ht="12.75">
      <c r="A623" s="29"/>
    </row>
    <row r="624" spans="1:1" ht="12.75">
      <c r="A624" s="29"/>
    </row>
    <row r="625" spans="1:1" ht="12.75">
      <c r="A625" s="29"/>
    </row>
    <row r="626" spans="1:1" ht="12.75">
      <c r="A626" s="29"/>
    </row>
    <row r="627" spans="1:1" ht="12.75">
      <c r="A627" s="29"/>
    </row>
    <row r="628" spans="1:1" ht="12.75">
      <c r="A628" s="29"/>
    </row>
    <row r="629" spans="1:1" ht="12.75">
      <c r="A629" s="29"/>
    </row>
    <row r="630" spans="1:1" ht="12.75">
      <c r="A630" s="29"/>
    </row>
    <row r="631" spans="1:1" ht="12.75">
      <c r="A631" s="29"/>
    </row>
    <row r="632" spans="1:1" ht="12.75">
      <c r="A632" s="29"/>
    </row>
    <row r="633" spans="1:1" ht="12.75">
      <c r="A633" s="29"/>
    </row>
    <row r="634" spans="1:1" ht="12.75">
      <c r="A634" s="29"/>
    </row>
    <row r="635" spans="1:1" ht="12.75">
      <c r="A635" s="29"/>
    </row>
    <row r="636" spans="1:1" ht="12.75">
      <c r="A636" s="29"/>
    </row>
    <row r="637" spans="1:1" ht="12.75">
      <c r="A637" s="29"/>
    </row>
    <row r="638" spans="1:1" ht="12.75">
      <c r="A638" s="29"/>
    </row>
    <row r="639" spans="1:1" ht="12.75">
      <c r="A639" s="29"/>
    </row>
    <row r="640" spans="1:1" ht="12.75">
      <c r="A640" s="29"/>
    </row>
    <row r="641" spans="1:1" ht="12.75">
      <c r="A641" s="29"/>
    </row>
    <row r="642" spans="1:1" ht="12.75">
      <c r="A642" s="29"/>
    </row>
    <row r="643" spans="1:1" ht="12.75">
      <c r="A643" s="29"/>
    </row>
    <row r="644" spans="1:1" ht="12.75">
      <c r="A644" s="29"/>
    </row>
    <row r="645" spans="1:1" ht="12.75">
      <c r="A645" s="29"/>
    </row>
    <row r="646" spans="1:1" ht="12.75">
      <c r="A646" s="29"/>
    </row>
    <row r="647" spans="1:1" ht="12.75">
      <c r="A647" s="29"/>
    </row>
    <row r="648" spans="1:1" ht="12.75">
      <c r="A648" s="29"/>
    </row>
    <row r="649" spans="1:1" ht="12.75">
      <c r="A649" s="29"/>
    </row>
    <row r="650" spans="1:1" ht="12.75">
      <c r="A650" s="29"/>
    </row>
    <row r="651" spans="1:1" ht="12.75">
      <c r="A651" s="29"/>
    </row>
    <row r="652" spans="1:1" ht="12.75">
      <c r="A652" s="29"/>
    </row>
    <row r="653" spans="1:1" ht="12.75">
      <c r="A653" s="29"/>
    </row>
    <row r="654" spans="1:1" ht="12.75">
      <c r="A654" s="29"/>
    </row>
    <row r="655" spans="1:1" ht="12.75">
      <c r="A655" s="29"/>
    </row>
    <row r="656" spans="1:1" ht="12.75">
      <c r="A656" s="29"/>
    </row>
    <row r="657" spans="1:1" ht="12.75">
      <c r="A657" s="29"/>
    </row>
    <row r="658" spans="1:1" ht="12.75">
      <c r="A658" s="29"/>
    </row>
    <row r="659" spans="1:1" ht="12.75">
      <c r="A659" s="29"/>
    </row>
    <row r="660" spans="1:1" ht="12.75">
      <c r="A660" s="29"/>
    </row>
    <row r="661" spans="1:1" ht="12.75">
      <c r="A661" s="29"/>
    </row>
    <row r="662" spans="1:1" ht="12.75">
      <c r="A662" s="29"/>
    </row>
    <row r="663" spans="1:1" ht="12.75">
      <c r="A663" s="29"/>
    </row>
    <row r="664" spans="1:1" ht="12.75">
      <c r="A664" s="29"/>
    </row>
    <row r="665" spans="1:1" ht="12.75">
      <c r="A665" s="29"/>
    </row>
    <row r="666" spans="1:1" ht="12.75">
      <c r="A666" s="29"/>
    </row>
    <row r="667" spans="1:1" ht="12.75">
      <c r="A667" s="29"/>
    </row>
    <row r="668" spans="1:1" ht="12.75">
      <c r="A668" s="29"/>
    </row>
    <row r="669" spans="1:1" ht="12.75">
      <c r="A669" s="29"/>
    </row>
    <row r="670" spans="1:1" ht="12.75">
      <c r="A670" s="29"/>
    </row>
    <row r="671" spans="1:1" ht="12.75">
      <c r="A671" s="29"/>
    </row>
    <row r="672" spans="1:1" ht="12.75">
      <c r="A672" s="29"/>
    </row>
    <row r="673" spans="1:1" ht="12.75">
      <c r="A673" s="29"/>
    </row>
    <row r="674" spans="1:1" ht="12.75">
      <c r="A674" s="29"/>
    </row>
    <row r="675" spans="1:1" ht="12.75">
      <c r="A675" s="29"/>
    </row>
    <row r="676" spans="1:1" ht="12.75">
      <c r="A676" s="29"/>
    </row>
    <row r="677" spans="1:1" ht="12.75">
      <c r="A677" s="29"/>
    </row>
    <row r="678" spans="1:1" ht="12.75">
      <c r="A678" s="29"/>
    </row>
    <row r="679" spans="1:1" ht="12.75">
      <c r="A679" s="29"/>
    </row>
    <row r="680" spans="1:1" ht="12.75">
      <c r="A680" s="29"/>
    </row>
    <row r="681" spans="1:1" ht="12.75">
      <c r="A681" s="29"/>
    </row>
    <row r="682" spans="1:1" ht="12.75">
      <c r="A682" s="29"/>
    </row>
    <row r="683" spans="1:1" ht="12.75">
      <c r="A683" s="29"/>
    </row>
    <row r="684" spans="1:1" ht="12.75">
      <c r="A684" s="29"/>
    </row>
    <row r="685" spans="1:1" ht="12.75">
      <c r="A685" s="29"/>
    </row>
    <row r="686" spans="1:1" ht="12.75">
      <c r="A686" s="29"/>
    </row>
    <row r="687" spans="1:1" ht="12.75">
      <c r="A687" s="29"/>
    </row>
    <row r="688" spans="1:1" ht="12.75">
      <c r="A688" s="29"/>
    </row>
    <row r="689" spans="1:1" ht="12.75">
      <c r="A689" s="29"/>
    </row>
    <row r="690" spans="1:1" ht="12.75">
      <c r="A690" s="29"/>
    </row>
    <row r="691" spans="1:1" ht="12.75">
      <c r="A691" s="29"/>
    </row>
    <row r="692" spans="1:1" ht="12.75">
      <c r="A692" s="29"/>
    </row>
    <row r="693" spans="1:1" ht="12.75">
      <c r="A693" s="29"/>
    </row>
    <row r="694" spans="1:1" ht="12.75">
      <c r="A694" s="29"/>
    </row>
    <row r="695" spans="1:1" ht="12.75">
      <c r="A695" s="29"/>
    </row>
    <row r="696" spans="1:1" ht="12.75">
      <c r="A696" s="29"/>
    </row>
    <row r="697" spans="1:1" ht="12.75">
      <c r="A697" s="29"/>
    </row>
    <row r="698" spans="1:1" ht="12.75">
      <c r="A698" s="29"/>
    </row>
    <row r="699" spans="1:1" ht="12.75">
      <c r="A699" s="29"/>
    </row>
    <row r="700" spans="1:1" ht="12.75">
      <c r="A700" s="29"/>
    </row>
    <row r="701" spans="1:1" ht="12.75">
      <c r="A701" s="29"/>
    </row>
    <row r="702" spans="1:1" ht="12.75">
      <c r="A702" s="29"/>
    </row>
    <row r="703" spans="1:1" ht="12.75">
      <c r="A703" s="29"/>
    </row>
    <row r="704" spans="1:1" ht="12.75">
      <c r="A704" s="29"/>
    </row>
    <row r="705" spans="1:1" ht="12.75">
      <c r="A705" s="29"/>
    </row>
    <row r="706" spans="1:1" ht="12.75">
      <c r="A706" s="29"/>
    </row>
    <row r="707" spans="1:1" ht="12.75">
      <c r="A707" s="29"/>
    </row>
    <row r="708" spans="1:1" ht="12.75">
      <c r="A708" s="29"/>
    </row>
    <row r="709" spans="1:1" ht="12.75">
      <c r="A709" s="29"/>
    </row>
    <row r="710" spans="1:1" ht="12.75">
      <c r="A710" s="29"/>
    </row>
    <row r="711" spans="1:1" ht="12.75">
      <c r="A711" s="29"/>
    </row>
    <row r="712" spans="1:1" ht="12.75">
      <c r="A712" s="29"/>
    </row>
    <row r="713" spans="1:1" ht="12.75">
      <c r="A713" s="29"/>
    </row>
    <row r="714" spans="1:1" ht="12.75">
      <c r="A714" s="29"/>
    </row>
    <row r="715" spans="1:1" ht="12.75">
      <c r="A715" s="29"/>
    </row>
    <row r="716" spans="1:1" ht="12.75">
      <c r="A716" s="29"/>
    </row>
    <row r="717" spans="1:1" ht="12.75">
      <c r="A717" s="29"/>
    </row>
    <row r="718" spans="1:1" ht="12.75">
      <c r="A718" s="29"/>
    </row>
    <row r="719" spans="1:1" ht="12.75">
      <c r="A719" s="29"/>
    </row>
    <row r="720" spans="1:1" ht="12.75">
      <c r="A720" s="29"/>
    </row>
    <row r="721" spans="1:1" ht="12.75">
      <c r="A721" s="29"/>
    </row>
    <row r="722" spans="1:1" ht="12.75">
      <c r="A722" s="29"/>
    </row>
    <row r="723" spans="1:1" ht="12.75">
      <c r="A723" s="29"/>
    </row>
    <row r="724" spans="1:1" ht="12.75">
      <c r="A724" s="29"/>
    </row>
    <row r="725" spans="1:1" ht="12.75">
      <c r="A725" s="29"/>
    </row>
    <row r="726" spans="1:1" ht="12.75">
      <c r="A726" s="29"/>
    </row>
    <row r="727" spans="1:1" ht="12.75">
      <c r="A727" s="29"/>
    </row>
    <row r="728" spans="1:1" ht="12.75">
      <c r="A728" s="29"/>
    </row>
    <row r="729" spans="1:1" ht="12.75">
      <c r="A729" s="29"/>
    </row>
    <row r="730" spans="1:1" ht="12.75">
      <c r="A730" s="29"/>
    </row>
    <row r="731" spans="1:1" ht="12.75">
      <c r="A731" s="29"/>
    </row>
    <row r="732" spans="1:1" ht="12.75">
      <c r="A732" s="29"/>
    </row>
    <row r="733" spans="1:1" ht="12.75">
      <c r="A733" s="29"/>
    </row>
    <row r="734" spans="1:1" ht="12.75">
      <c r="A734" s="29"/>
    </row>
    <row r="735" spans="1:1" ht="12.75">
      <c r="A735" s="29"/>
    </row>
    <row r="736" spans="1:1" ht="12.75">
      <c r="A736" s="29"/>
    </row>
    <row r="737" spans="1:1" ht="12.75">
      <c r="A737" s="29"/>
    </row>
    <row r="738" spans="1:1" ht="12.75">
      <c r="A738" s="29"/>
    </row>
    <row r="739" spans="1:1" ht="12.75">
      <c r="A739" s="29"/>
    </row>
    <row r="740" spans="1:1" ht="12.75">
      <c r="A740" s="29"/>
    </row>
    <row r="741" spans="1:1" ht="12.75">
      <c r="A741" s="29"/>
    </row>
    <row r="742" spans="1:1" ht="12.75">
      <c r="A742" s="29"/>
    </row>
    <row r="743" spans="1:1" ht="12.75">
      <c r="A743" s="29"/>
    </row>
    <row r="744" spans="1:1" ht="12.75">
      <c r="A744" s="29"/>
    </row>
    <row r="745" spans="1:1" ht="12.75">
      <c r="A745" s="29"/>
    </row>
    <row r="746" spans="1:1" ht="12.75">
      <c r="A746" s="29"/>
    </row>
    <row r="747" spans="1:1" ht="12.75">
      <c r="A747" s="29"/>
    </row>
    <row r="748" spans="1:1" ht="12.75">
      <c r="A748" s="29"/>
    </row>
    <row r="749" spans="1:1" ht="12.75">
      <c r="A749" s="29"/>
    </row>
    <row r="750" spans="1:1" ht="12.75">
      <c r="A750" s="29"/>
    </row>
    <row r="751" spans="1:1" ht="12.75">
      <c r="A751" s="29"/>
    </row>
    <row r="752" spans="1:1" ht="12.75">
      <c r="A752" s="29"/>
    </row>
    <row r="753" spans="1:1" ht="12.75">
      <c r="A753" s="29"/>
    </row>
    <row r="754" spans="1:1" ht="12.75">
      <c r="A754" s="29"/>
    </row>
    <row r="755" spans="1:1" ht="12.75">
      <c r="A755" s="29"/>
    </row>
    <row r="756" spans="1:1" ht="12.75">
      <c r="A756" s="29"/>
    </row>
    <row r="757" spans="1:1" ht="12.75">
      <c r="A757" s="29"/>
    </row>
    <row r="758" spans="1:1" ht="12.75">
      <c r="A758" s="29"/>
    </row>
    <row r="759" spans="1:1" ht="12.75">
      <c r="A759" s="29"/>
    </row>
    <row r="760" spans="1:1" ht="12.75">
      <c r="A760" s="29"/>
    </row>
    <row r="761" spans="1:1" ht="12.75">
      <c r="A761" s="29"/>
    </row>
    <row r="762" spans="1:1" ht="12.75">
      <c r="A762" s="29"/>
    </row>
    <row r="763" spans="1:1" ht="12.75">
      <c r="A763" s="29"/>
    </row>
    <row r="764" spans="1:1" ht="12.75">
      <c r="A764" s="29"/>
    </row>
    <row r="765" spans="1:1" ht="12.75">
      <c r="A765" s="29"/>
    </row>
    <row r="766" spans="1:1" ht="12.75">
      <c r="A766" s="29"/>
    </row>
    <row r="767" spans="1:1" ht="12.75">
      <c r="A767" s="29"/>
    </row>
    <row r="768" spans="1:1" ht="12.75">
      <c r="A768" s="29"/>
    </row>
    <row r="769" spans="1:1" ht="12.75">
      <c r="A769" s="29"/>
    </row>
    <row r="770" spans="1:1" ht="12.75">
      <c r="A770" s="29"/>
    </row>
    <row r="771" spans="1:1" ht="12.75">
      <c r="A771" s="29"/>
    </row>
    <row r="772" spans="1:1" ht="12.75">
      <c r="A772" s="29"/>
    </row>
    <row r="773" spans="1:1" ht="12.75">
      <c r="A773" s="29"/>
    </row>
    <row r="774" spans="1:1" ht="12.75">
      <c r="A774" s="29"/>
    </row>
    <row r="775" spans="1:1" ht="12.75">
      <c r="A775" s="29"/>
    </row>
    <row r="776" spans="1:1" ht="12.75">
      <c r="A776" s="29"/>
    </row>
    <row r="777" spans="1:1" ht="12.75">
      <c r="A777" s="29"/>
    </row>
    <row r="778" spans="1:1" ht="12.75">
      <c r="A778" s="29"/>
    </row>
    <row r="779" spans="1:1" ht="12.75">
      <c r="A779" s="29"/>
    </row>
    <row r="780" spans="1:1" ht="12.75">
      <c r="A780" s="29"/>
    </row>
    <row r="781" spans="1:1" ht="12.75">
      <c r="A781" s="29"/>
    </row>
    <row r="782" spans="1:1" ht="12.75">
      <c r="A782" s="29"/>
    </row>
    <row r="783" spans="1:1" ht="12.75">
      <c r="A783" s="29"/>
    </row>
    <row r="784" spans="1:1" ht="12.75">
      <c r="A784" s="29"/>
    </row>
    <row r="785" spans="1:1" ht="12.75">
      <c r="A785" s="29"/>
    </row>
    <row r="786" spans="1:1" ht="12.75">
      <c r="A786" s="29"/>
    </row>
    <row r="787" spans="1:1" ht="12.75">
      <c r="A787" s="29"/>
    </row>
    <row r="788" spans="1:1" ht="12.75">
      <c r="A788" s="29"/>
    </row>
    <row r="789" spans="1:1" ht="12.75">
      <c r="A789" s="29"/>
    </row>
    <row r="790" spans="1:1" ht="12.75">
      <c r="A790" s="29"/>
    </row>
    <row r="791" spans="1:1" ht="12.75">
      <c r="A791" s="29"/>
    </row>
    <row r="792" spans="1:1" ht="12.75">
      <c r="A792" s="29"/>
    </row>
    <row r="793" spans="1:1" ht="12.75">
      <c r="A793" s="29"/>
    </row>
    <row r="794" spans="1:1" ht="12.75">
      <c r="A794" s="29"/>
    </row>
    <row r="795" spans="1:1" ht="12.75">
      <c r="A795" s="29"/>
    </row>
    <row r="796" spans="1:1" ht="12.75">
      <c r="A796" s="29"/>
    </row>
    <row r="797" spans="1:1" ht="12.75">
      <c r="A797" s="29"/>
    </row>
    <row r="798" spans="1:1" ht="12.75">
      <c r="A798" s="29"/>
    </row>
    <row r="799" spans="1:1" ht="12.75">
      <c r="A799" s="29"/>
    </row>
    <row r="800" spans="1:1" ht="12.75">
      <c r="A800" s="29"/>
    </row>
    <row r="801" spans="1:1" ht="12.75">
      <c r="A801" s="29"/>
    </row>
    <row r="802" spans="1:1" ht="12.75">
      <c r="A802" s="29"/>
    </row>
    <row r="803" spans="1:1" ht="12.75">
      <c r="A803" s="29"/>
    </row>
    <row r="804" spans="1:1" ht="12.75">
      <c r="A804" s="29"/>
    </row>
    <row r="805" spans="1:1" ht="12.75">
      <c r="A805" s="29"/>
    </row>
    <row r="806" spans="1:1" ht="12.75">
      <c r="A806" s="29"/>
    </row>
    <row r="807" spans="1:1" ht="12.75">
      <c r="A807" s="29"/>
    </row>
    <row r="808" spans="1:1" ht="12.75">
      <c r="A808" s="29"/>
    </row>
    <row r="809" spans="1:1" ht="12.75">
      <c r="A809" s="29"/>
    </row>
    <row r="810" spans="1:1" ht="12.75">
      <c r="A810" s="29"/>
    </row>
    <row r="811" spans="1:1" ht="12.75">
      <c r="A811" s="29"/>
    </row>
    <row r="812" spans="1:1" ht="12.75">
      <c r="A812" s="29"/>
    </row>
    <row r="813" spans="1:1" ht="12.75">
      <c r="A813" s="29"/>
    </row>
    <row r="814" spans="1:1" ht="12.75">
      <c r="A814" s="29"/>
    </row>
    <row r="815" spans="1:1" ht="12.75">
      <c r="A815" s="29"/>
    </row>
    <row r="816" spans="1:1" ht="12.75">
      <c r="A816" s="29"/>
    </row>
    <row r="817" spans="1:1" ht="12.75">
      <c r="A817" s="29"/>
    </row>
    <row r="818" spans="1:1" ht="12.75">
      <c r="A818" s="29"/>
    </row>
    <row r="819" spans="1:1" ht="12.75">
      <c r="A819" s="29"/>
    </row>
    <row r="820" spans="1:1" ht="12.75">
      <c r="A820" s="29"/>
    </row>
    <row r="821" spans="1:1" ht="12.75">
      <c r="A821" s="29"/>
    </row>
    <row r="822" spans="1:1" ht="12.75">
      <c r="A822" s="29"/>
    </row>
    <row r="823" spans="1:1" ht="12.75">
      <c r="A823" s="29"/>
    </row>
    <row r="824" spans="1:1" ht="12.75">
      <c r="A824" s="29"/>
    </row>
    <row r="825" spans="1:1" ht="12.75">
      <c r="A825" s="29"/>
    </row>
    <row r="826" spans="1:1" ht="12.75">
      <c r="A826" s="29"/>
    </row>
    <row r="827" spans="1:1" ht="12.75">
      <c r="A827" s="29"/>
    </row>
    <row r="828" spans="1:1" ht="12.75">
      <c r="A828" s="29"/>
    </row>
    <row r="829" spans="1:1" ht="12.75">
      <c r="A829" s="29"/>
    </row>
    <row r="830" spans="1:1" ht="12.75">
      <c r="A830" s="29"/>
    </row>
    <row r="831" spans="1:1" ht="12.75">
      <c r="A831" s="29"/>
    </row>
    <row r="832" spans="1:1" ht="12.75">
      <c r="A832" s="29"/>
    </row>
    <row r="833" spans="1:1" ht="12.75">
      <c r="A833" s="29"/>
    </row>
    <row r="834" spans="1:1" ht="12.75">
      <c r="A834" s="29"/>
    </row>
    <row r="835" spans="1:1" ht="12.75">
      <c r="A835" s="29"/>
    </row>
    <row r="836" spans="1:1" ht="12.75">
      <c r="A836" s="29"/>
    </row>
    <row r="837" spans="1:1" ht="12.75">
      <c r="A837" s="29"/>
    </row>
    <row r="838" spans="1:1" ht="12.75">
      <c r="A838" s="29"/>
    </row>
    <row r="839" spans="1:1" ht="12.75">
      <c r="A839" s="29"/>
    </row>
    <row r="840" spans="1:1" ht="12.75">
      <c r="A840" s="29"/>
    </row>
    <row r="841" spans="1:1" ht="12.75">
      <c r="A841" s="29"/>
    </row>
    <row r="842" spans="1:1" ht="12.75">
      <c r="A842" s="29"/>
    </row>
    <row r="843" spans="1:1" ht="12.75">
      <c r="A843" s="29"/>
    </row>
    <row r="844" spans="1:1" ht="12.75">
      <c r="A844" s="29"/>
    </row>
    <row r="845" spans="1:1" ht="12.75">
      <c r="A845" s="29"/>
    </row>
    <row r="846" spans="1:1" ht="12.75">
      <c r="A846" s="29"/>
    </row>
    <row r="847" spans="1:1" ht="12.75">
      <c r="A847" s="29"/>
    </row>
    <row r="848" spans="1:1" ht="12.75">
      <c r="A848" s="29"/>
    </row>
  </sheetData>
  <mergeCells count="2">
    <mergeCell ref="A1:B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>
        <v>0</v>
      </c>
    </row>
    <row r="2" spans="1:2" ht="15.75" customHeight="1">
      <c r="A2">
        <v>2307</v>
      </c>
      <c r="B2">
        <v>3</v>
      </c>
    </row>
    <row r="3" spans="1:2" ht="15.75" customHeight="1">
      <c r="A3">
        <v>2309</v>
      </c>
      <c r="B3">
        <v>1</v>
      </c>
    </row>
    <row r="4" spans="1:2" ht="15.75" customHeight="1">
      <c r="A4">
        <v>2310</v>
      </c>
      <c r="B4">
        <v>6</v>
      </c>
    </row>
    <row r="5" spans="1:2" ht="15.75" customHeight="1">
      <c r="A5">
        <v>2311</v>
      </c>
      <c r="B5">
        <v>0</v>
      </c>
    </row>
    <row r="6" spans="1:2" ht="15.75" customHeight="1">
      <c r="A6">
        <v>2315</v>
      </c>
      <c r="B6">
        <v>1</v>
      </c>
    </row>
    <row r="7" spans="1:2" ht="15.75" customHeight="1">
      <c r="A7">
        <v>2317</v>
      </c>
      <c r="B7">
        <v>1</v>
      </c>
    </row>
    <row r="8" spans="1:2" ht="15.75" customHeight="1">
      <c r="A8">
        <v>2318</v>
      </c>
      <c r="B8">
        <v>3</v>
      </c>
    </row>
    <row r="9" spans="1:2" ht="15.75" customHeight="1">
      <c r="A9">
        <v>2320</v>
      </c>
      <c r="B9">
        <v>6</v>
      </c>
    </row>
    <row r="10" spans="1:2" ht="15.75" customHeight="1">
      <c r="A10">
        <v>2324</v>
      </c>
      <c r="B10">
        <v>1</v>
      </c>
    </row>
    <row r="11" spans="1:2" ht="15.75" customHeight="1">
      <c r="A11">
        <v>2326</v>
      </c>
      <c r="B11">
        <v>7</v>
      </c>
    </row>
    <row r="12" spans="1:2" ht="15.75" customHeight="1">
      <c r="A12">
        <v>2327</v>
      </c>
      <c r="B12">
        <v>1</v>
      </c>
    </row>
    <row r="13" spans="1:2" ht="15.75" customHeight="1">
      <c r="A13">
        <v>2328</v>
      </c>
      <c r="B13">
        <v>7</v>
      </c>
    </row>
    <row r="14" spans="1:2" ht="15.75" customHeight="1">
      <c r="A14">
        <v>2329</v>
      </c>
      <c r="B14">
        <v>4</v>
      </c>
    </row>
    <row r="15" spans="1:2" ht="15.75" customHeight="1">
      <c r="A15">
        <v>2332</v>
      </c>
      <c r="B15">
        <v>6</v>
      </c>
    </row>
    <row r="16" spans="1:2" ht="15.75" customHeight="1">
      <c r="A16">
        <v>2333</v>
      </c>
      <c r="B16">
        <v>1</v>
      </c>
    </row>
    <row r="17" spans="1:2" ht="15.75" customHeight="1">
      <c r="A17">
        <v>2337</v>
      </c>
      <c r="B17">
        <v>3</v>
      </c>
    </row>
    <row r="18" spans="1:2" ht="15.75" customHeight="1">
      <c r="A18">
        <v>2338</v>
      </c>
      <c r="B18">
        <v>1</v>
      </c>
    </row>
    <row r="19" spans="1:2" ht="15.75" customHeight="1">
      <c r="A19">
        <v>2341</v>
      </c>
      <c r="B19">
        <v>2</v>
      </c>
    </row>
    <row r="20" spans="1:2" ht="15.75" customHeight="1">
      <c r="A20">
        <v>2350</v>
      </c>
      <c r="B20">
        <v>3</v>
      </c>
    </row>
    <row r="21" spans="1:2" ht="15.75" customHeight="1">
      <c r="A21">
        <v>2351</v>
      </c>
      <c r="B21">
        <v>4</v>
      </c>
    </row>
    <row r="22" spans="1:2" ht="15.75" customHeight="1">
      <c r="A22">
        <v>2352</v>
      </c>
      <c r="B22">
        <v>2</v>
      </c>
    </row>
    <row r="23" spans="1:2" ht="15.75" customHeight="1">
      <c r="A23">
        <v>2353</v>
      </c>
      <c r="B23">
        <v>1</v>
      </c>
    </row>
    <row r="24" spans="1:2" ht="12.75">
      <c r="A24">
        <v>2362</v>
      </c>
      <c r="B24">
        <v>7</v>
      </c>
    </row>
    <row r="25" spans="1:2" ht="12.75">
      <c r="A25">
        <v>2365</v>
      </c>
      <c r="B25">
        <v>3</v>
      </c>
    </row>
    <row r="26" spans="1:2" ht="12.75">
      <c r="A26">
        <v>2368</v>
      </c>
      <c r="B26">
        <v>5</v>
      </c>
    </row>
    <row r="27" spans="1:2" ht="12.75">
      <c r="A27">
        <v>2369</v>
      </c>
      <c r="B27">
        <v>5</v>
      </c>
    </row>
    <row r="28" spans="1:2" ht="12.75">
      <c r="A28">
        <v>2372</v>
      </c>
      <c r="B28">
        <v>7</v>
      </c>
    </row>
    <row r="29" spans="1:2" ht="12.75">
      <c r="A29">
        <v>2374</v>
      </c>
      <c r="B29">
        <v>7</v>
      </c>
    </row>
    <row r="30" spans="1:2" ht="12.75">
      <c r="A30">
        <v>2383</v>
      </c>
      <c r="B30">
        <v>3</v>
      </c>
    </row>
    <row r="31" spans="1:2" ht="12.75">
      <c r="A31">
        <v>2390</v>
      </c>
      <c r="B31">
        <v>3</v>
      </c>
    </row>
    <row r="32" spans="1:2" ht="12.75">
      <c r="A32">
        <v>2391</v>
      </c>
      <c r="B32">
        <v>4</v>
      </c>
    </row>
    <row r="33" spans="1:2" ht="12.75">
      <c r="A33">
        <v>2393</v>
      </c>
      <c r="B33">
        <v>0</v>
      </c>
    </row>
    <row r="34" spans="1:2" ht="12.75">
      <c r="A34">
        <v>2451</v>
      </c>
      <c r="B34">
        <v>5</v>
      </c>
    </row>
    <row r="35" spans="1:2" ht="12.75">
      <c r="A35">
        <v>2457</v>
      </c>
      <c r="B35">
        <v>2</v>
      </c>
    </row>
    <row r="36" spans="1:2" ht="12.75">
      <c r="A36">
        <v>2459</v>
      </c>
      <c r="B36">
        <v>6</v>
      </c>
    </row>
    <row r="37" spans="1:2" ht="12.75">
      <c r="A37">
        <v>2460</v>
      </c>
      <c r="B37">
        <v>3</v>
      </c>
    </row>
    <row r="38" spans="1:2" ht="12.75">
      <c r="A38">
        <v>2461</v>
      </c>
      <c r="B38">
        <v>8</v>
      </c>
    </row>
    <row r="39" spans="1:2" ht="12.75">
      <c r="A39">
        <v>2467</v>
      </c>
      <c r="B39">
        <v>5</v>
      </c>
    </row>
    <row r="40" spans="1:2" ht="12.75">
      <c r="A40">
        <v>2470</v>
      </c>
      <c r="B40">
        <v>8</v>
      </c>
    </row>
    <row r="41" spans="1:2" ht="12.75">
      <c r="A41">
        <v>2472</v>
      </c>
      <c r="B41">
        <v>0</v>
      </c>
    </row>
    <row r="42" spans="1:2" ht="12.75">
      <c r="A42">
        <v>2475</v>
      </c>
      <c r="B42">
        <v>5</v>
      </c>
    </row>
    <row r="43" spans="1:2" ht="12.75">
      <c r="A43">
        <v>2477</v>
      </c>
      <c r="B43">
        <v>2</v>
      </c>
    </row>
    <row r="44" spans="1:2" ht="12.75">
      <c r="A44">
        <v>2479</v>
      </c>
      <c r="B44">
        <v>1</v>
      </c>
    </row>
    <row r="45" spans="1:2" ht="12.75">
      <c r="A45">
        <v>2480</v>
      </c>
      <c r="B45">
        <v>2</v>
      </c>
    </row>
    <row r="46" spans="1:2" ht="12.75">
      <c r="A46">
        <v>2489</v>
      </c>
      <c r="B46">
        <v>2</v>
      </c>
    </row>
    <row r="47" spans="1:2" ht="12.75">
      <c r="A47">
        <v>2493</v>
      </c>
      <c r="B47">
        <v>3</v>
      </c>
    </row>
    <row r="48" spans="1:2" ht="12.75">
      <c r="A48">
        <v>2494</v>
      </c>
      <c r="B48">
        <v>2</v>
      </c>
    </row>
    <row r="49" spans="1:2" ht="12.75">
      <c r="A49">
        <v>2495</v>
      </c>
      <c r="B49">
        <v>5</v>
      </c>
    </row>
    <row r="50" spans="1:2" ht="12.75">
      <c r="A50">
        <v>2496</v>
      </c>
      <c r="B50">
        <v>6</v>
      </c>
    </row>
    <row r="51" spans="1:2" ht="12.75">
      <c r="A51">
        <v>2497</v>
      </c>
      <c r="B51">
        <v>7</v>
      </c>
    </row>
    <row r="52" spans="1:2" ht="12.75">
      <c r="A52">
        <v>2502</v>
      </c>
      <c r="B52">
        <v>1</v>
      </c>
    </row>
    <row r="53" spans="1:2" ht="12.75">
      <c r="A53">
        <v>2503</v>
      </c>
      <c r="B53">
        <v>1</v>
      </c>
    </row>
    <row r="54" spans="1:2" ht="12.75">
      <c r="A54">
        <v>2504</v>
      </c>
      <c r="B54">
        <v>8</v>
      </c>
    </row>
    <row r="55" spans="1:2" ht="12.75">
      <c r="A55">
        <v>2505</v>
      </c>
      <c r="B55">
        <v>6</v>
      </c>
    </row>
    <row r="56" spans="1:2" ht="12.75">
      <c r="A56">
        <v>2513</v>
      </c>
      <c r="B56">
        <v>0</v>
      </c>
    </row>
    <row r="57" spans="1:2" ht="12.75">
      <c r="A57">
        <v>2516</v>
      </c>
      <c r="B57">
        <v>4</v>
      </c>
    </row>
    <row r="58" spans="1:2" ht="12.75">
      <c r="A58">
        <v>2519</v>
      </c>
      <c r="B58">
        <v>4</v>
      </c>
    </row>
    <row r="59" spans="1:2" ht="12.75">
      <c r="A59">
        <v>2520</v>
      </c>
      <c r="B59">
        <v>2</v>
      </c>
    </row>
    <row r="60" spans="1:2" ht="12.75">
      <c r="A60">
        <v>2522</v>
      </c>
      <c r="B60">
        <v>1</v>
      </c>
    </row>
    <row r="61" spans="1:2" ht="12.75">
      <c r="A61">
        <v>2528</v>
      </c>
      <c r="B61">
        <v>7</v>
      </c>
    </row>
    <row r="62" spans="1:2" ht="12.75">
      <c r="A62">
        <v>2530</v>
      </c>
      <c r="B62">
        <v>7</v>
      </c>
    </row>
    <row r="63" spans="1:2" ht="12.75">
      <c r="A63">
        <v>2533</v>
      </c>
      <c r="B63">
        <v>1</v>
      </c>
    </row>
    <row r="64" spans="1:2" ht="12.75">
      <c r="A64">
        <v>2534</v>
      </c>
      <c r="B64">
        <v>2</v>
      </c>
    </row>
    <row r="65" spans="1:2" ht="12.75">
      <c r="A65">
        <v>2537</v>
      </c>
      <c r="B65">
        <v>6</v>
      </c>
    </row>
    <row r="66" spans="1:2" ht="12.75">
      <c r="A66">
        <v>2538</v>
      </c>
      <c r="B66">
        <v>4</v>
      </c>
    </row>
    <row r="67" spans="1:2" ht="12.75">
      <c r="B67">
        <v>0</v>
      </c>
    </row>
    <row r="68" spans="1:2" ht="12.75">
      <c r="A68">
        <v>2601</v>
      </c>
      <c r="B68">
        <v>2</v>
      </c>
    </row>
    <row r="69" spans="1:2" ht="12.75">
      <c r="A69">
        <v>2604</v>
      </c>
      <c r="B69">
        <v>3</v>
      </c>
    </row>
    <row r="70" spans="1:2" ht="12.75">
      <c r="A70">
        <v>2610</v>
      </c>
      <c r="B70">
        <v>7</v>
      </c>
    </row>
    <row r="71" spans="1:2" ht="12.75">
      <c r="A71">
        <v>2615</v>
      </c>
      <c r="B71">
        <v>7</v>
      </c>
    </row>
    <row r="72" spans="1:2" ht="12.75">
      <c r="A72">
        <v>2619</v>
      </c>
      <c r="B72">
        <v>2</v>
      </c>
    </row>
    <row r="73" spans="1:2" ht="12.75">
      <c r="A73">
        <v>2621</v>
      </c>
      <c r="B73">
        <v>2</v>
      </c>
    </row>
    <row r="74" spans="1:2" ht="12.75">
      <c r="A74">
        <v>2622</v>
      </c>
      <c r="B74">
        <v>1</v>
      </c>
    </row>
    <row r="75" spans="1:2" ht="12.75">
      <c r="A75">
        <v>2623</v>
      </c>
      <c r="B75">
        <v>5</v>
      </c>
    </row>
    <row r="76" spans="1:2" ht="12.75">
      <c r="A76">
        <v>2624</v>
      </c>
      <c r="B76">
        <v>1</v>
      </c>
    </row>
    <row r="77" spans="1:2" ht="12.75">
      <c r="A77">
        <v>2625</v>
      </c>
      <c r="B77">
        <v>7</v>
      </c>
    </row>
    <row r="78" spans="1:2" ht="12.75">
      <c r="A78">
        <v>2626</v>
      </c>
      <c r="B78">
        <v>0</v>
      </c>
    </row>
    <row r="79" spans="1:2" ht="12.75">
      <c r="A79">
        <v>2628</v>
      </c>
      <c r="B79">
        <v>6</v>
      </c>
    </row>
    <row r="80" spans="1:2" ht="12.75">
      <c r="A80">
        <v>2629</v>
      </c>
      <c r="B80">
        <v>6</v>
      </c>
    </row>
    <row r="81" spans="1:2" ht="12.75">
      <c r="A81">
        <v>2631</v>
      </c>
      <c r="B81">
        <v>6</v>
      </c>
    </row>
    <row r="82" spans="1:2" ht="12.75">
      <c r="A82">
        <v>2633</v>
      </c>
      <c r="B82">
        <v>1</v>
      </c>
    </row>
    <row r="83" spans="1:2" ht="12.75">
      <c r="A83">
        <v>2635</v>
      </c>
      <c r="B83">
        <v>3</v>
      </c>
    </row>
    <row r="84" spans="1:2" ht="12.75">
      <c r="A84">
        <v>2637</v>
      </c>
      <c r="B84">
        <v>5</v>
      </c>
    </row>
    <row r="85" spans="1:2" ht="12.75">
      <c r="A85">
        <v>2638</v>
      </c>
      <c r="B85">
        <v>1</v>
      </c>
    </row>
    <row r="86" spans="1:2" ht="12.75">
      <c r="A86">
        <v>2641</v>
      </c>
      <c r="B86">
        <v>2</v>
      </c>
    </row>
    <row r="87" spans="1:2" ht="12.75">
      <c r="A87">
        <v>2643</v>
      </c>
      <c r="B87">
        <v>3</v>
      </c>
    </row>
    <row r="88" spans="1:2" ht="12.75">
      <c r="A88">
        <v>2644</v>
      </c>
      <c r="B88">
        <v>4</v>
      </c>
    </row>
    <row r="89" spans="1:2" ht="12.75">
      <c r="A89">
        <v>2645</v>
      </c>
      <c r="B89">
        <v>5</v>
      </c>
    </row>
    <row r="90" spans="1:2" ht="12.75">
      <c r="A90">
        <v>2646</v>
      </c>
      <c r="B90">
        <v>6</v>
      </c>
    </row>
    <row r="91" spans="1:2" ht="12.75">
      <c r="A91">
        <v>2649</v>
      </c>
      <c r="B91">
        <v>3</v>
      </c>
    </row>
    <row r="92" spans="1:2" ht="12.75">
      <c r="A92">
        <v>2651</v>
      </c>
      <c r="B92">
        <v>6</v>
      </c>
    </row>
    <row r="93" spans="1:2" ht="12.75">
      <c r="A93">
        <v>2654</v>
      </c>
      <c r="B93">
        <v>0</v>
      </c>
    </row>
    <row r="94" spans="1:2" ht="12.75">
      <c r="A94">
        <v>2661</v>
      </c>
      <c r="B94">
        <v>5</v>
      </c>
    </row>
    <row r="95" spans="1:2" ht="12.75">
      <c r="A95">
        <v>2664</v>
      </c>
      <c r="B95">
        <v>8</v>
      </c>
    </row>
    <row r="96" spans="1:2" ht="12.75">
      <c r="A96">
        <v>2665</v>
      </c>
      <c r="B96">
        <v>4</v>
      </c>
    </row>
    <row r="97" spans="1:2" ht="12.75">
      <c r="A97">
        <v>2666</v>
      </c>
      <c r="B97">
        <v>2</v>
      </c>
    </row>
    <row r="98" spans="1:2" ht="12.75">
      <c r="A98">
        <v>2667</v>
      </c>
      <c r="B98">
        <v>4</v>
      </c>
    </row>
    <row r="99" spans="1:2" ht="12.75">
      <c r="A99">
        <v>2668</v>
      </c>
      <c r="B99">
        <v>4</v>
      </c>
    </row>
    <row r="100" spans="1:2" ht="12.75">
      <c r="A100">
        <v>2676</v>
      </c>
      <c r="B100">
        <v>2</v>
      </c>
    </row>
    <row r="101" spans="1:2" ht="12.75">
      <c r="A101">
        <v>2677</v>
      </c>
      <c r="B101">
        <v>1</v>
      </c>
    </row>
    <row r="102" spans="1:2" ht="12.75">
      <c r="A102">
        <v>2681</v>
      </c>
      <c r="B102">
        <v>8</v>
      </c>
    </row>
    <row r="103" spans="1:2" ht="12.75">
      <c r="A103">
        <v>2686</v>
      </c>
      <c r="B103">
        <v>3</v>
      </c>
    </row>
    <row r="104" spans="1:2" ht="12.75">
      <c r="A104">
        <v>2689</v>
      </c>
      <c r="B10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/>
  </sheetViews>
  <sheetFormatPr defaultColWidth="14.42578125" defaultRowHeight="15.75" customHeight="1"/>
  <sheetData>
    <row r="1" spans="1:2" ht="15.75" customHeight="1">
      <c r="A1" s="8" t="str">
        <f ca="1">IFERROR(__xludf.DUMMYFUNCTION("IMPORTRANGE(""1Xbm7sCPfkN3yOIGWW4K9uZumncFcOjHWBhP_FCi_Aho"",""SEM1!P6:Q80"")"),"2301")</f>
        <v>2301</v>
      </c>
      <c r="B1">
        <v>7</v>
      </c>
    </row>
    <row r="2" spans="1:2" ht="15.75" customHeight="1">
      <c r="A2">
        <v>2303</v>
      </c>
      <c r="B2">
        <v>6</v>
      </c>
    </row>
    <row r="3" spans="1:2" ht="15.75" customHeight="1">
      <c r="A3">
        <v>2305</v>
      </c>
      <c r="B3">
        <v>5</v>
      </c>
    </row>
    <row r="4" spans="1:2" ht="15.75" customHeight="1">
      <c r="A4">
        <v>2311</v>
      </c>
      <c r="B4">
        <v>4</v>
      </c>
    </row>
    <row r="5" spans="1:2" ht="15.75" customHeight="1">
      <c r="A5">
        <v>2319</v>
      </c>
      <c r="B5">
        <v>8</v>
      </c>
    </row>
    <row r="6" spans="1:2" ht="15.75" customHeight="1">
      <c r="A6">
        <v>2325</v>
      </c>
      <c r="B6">
        <v>2</v>
      </c>
    </row>
    <row r="7" spans="1:2" ht="15.75" customHeight="1">
      <c r="A7">
        <v>2333</v>
      </c>
      <c r="B7">
        <v>4</v>
      </c>
    </row>
    <row r="8" spans="1:2" ht="15.75" customHeight="1">
      <c r="A8">
        <v>2334</v>
      </c>
      <c r="B8">
        <v>5</v>
      </c>
    </row>
    <row r="9" spans="1:2" ht="15.75" customHeight="1">
      <c r="A9">
        <v>2335</v>
      </c>
      <c r="B9">
        <v>2</v>
      </c>
    </row>
    <row r="10" spans="1:2" ht="15.75" customHeight="1">
      <c r="A10">
        <v>2339</v>
      </c>
      <c r="B10">
        <v>3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5</v>
      </c>
    </row>
    <row r="13" spans="1:2" ht="15.75" customHeight="1">
      <c r="A13">
        <v>2345</v>
      </c>
      <c r="B13">
        <v>7</v>
      </c>
    </row>
    <row r="14" spans="1:2" ht="15.75" customHeight="1">
      <c r="A14">
        <v>2346</v>
      </c>
      <c r="B14">
        <v>1</v>
      </c>
    </row>
    <row r="15" spans="1:2" ht="15.75" customHeight="1">
      <c r="A15">
        <v>2351</v>
      </c>
      <c r="B15">
        <v>5</v>
      </c>
    </row>
    <row r="16" spans="1:2" ht="15.75" customHeight="1">
      <c r="A16">
        <v>2352</v>
      </c>
      <c r="B16">
        <v>3</v>
      </c>
    </row>
    <row r="17" spans="1:2" ht="15.75" customHeight="1">
      <c r="A17">
        <v>2353</v>
      </c>
      <c r="B17">
        <v>3</v>
      </c>
    </row>
    <row r="18" spans="1:2" ht="15.75" customHeight="1">
      <c r="A18">
        <v>2359</v>
      </c>
      <c r="B18">
        <v>7</v>
      </c>
    </row>
    <row r="19" spans="1:2" ht="15.75" customHeight="1">
      <c r="A19">
        <v>2360</v>
      </c>
      <c r="B19">
        <v>5</v>
      </c>
    </row>
    <row r="20" spans="1:2" ht="15.75" customHeight="1">
      <c r="A20">
        <v>2363</v>
      </c>
      <c r="B20">
        <v>4</v>
      </c>
    </row>
    <row r="21" spans="1:2" ht="15.75" customHeight="1">
      <c r="A21">
        <v>2364</v>
      </c>
      <c r="B21">
        <v>5</v>
      </c>
    </row>
    <row r="22" spans="1:2" ht="15.75" customHeight="1">
      <c r="A22">
        <v>2366</v>
      </c>
      <c r="B22">
        <v>2</v>
      </c>
    </row>
    <row r="23" spans="1:2" ht="15.75" customHeight="1">
      <c r="A23">
        <v>2374</v>
      </c>
      <c r="B23">
        <v>7</v>
      </c>
    </row>
    <row r="24" spans="1:2" ht="12.75">
      <c r="A24">
        <v>2375</v>
      </c>
      <c r="B24">
        <v>8</v>
      </c>
    </row>
    <row r="25" spans="1:2" ht="12.75">
      <c r="A25">
        <v>2380</v>
      </c>
      <c r="B25">
        <v>5</v>
      </c>
    </row>
    <row r="26" spans="1:2" ht="12.75">
      <c r="A26">
        <v>2453</v>
      </c>
      <c r="B26">
        <v>2</v>
      </c>
    </row>
    <row r="27" spans="1:2" ht="12.75">
      <c r="A27">
        <v>2454</v>
      </c>
      <c r="B27">
        <v>6</v>
      </c>
    </row>
    <row r="28" spans="1:2" ht="12.75">
      <c r="A28">
        <v>2458</v>
      </c>
      <c r="B28">
        <v>7</v>
      </c>
    </row>
    <row r="29" spans="1:2" ht="12.75">
      <c r="A29">
        <v>2459</v>
      </c>
      <c r="B29">
        <v>11</v>
      </c>
    </row>
    <row r="30" spans="1:2" ht="12.75">
      <c r="A30">
        <v>2462</v>
      </c>
      <c r="B30">
        <v>6</v>
      </c>
    </row>
    <row r="31" spans="1:2" ht="12.75">
      <c r="A31">
        <v>2473</v>
      </c>
      <c r="B31">
        <v>3</v>
      </c>
    </row>
    <row r="32" spans="1:2" ht="12.75">
      <c r="A32">
        <v>2476</v>
      </c>
      <c r="B32">
        <v>8</v>
      </c>
    </row>
    <row r="33" spans="1:2" ht="12.75">
      <c r="A33">
        <v>2483</v>
      </c>
      <c r="B33">
        <v>4</v>
      </c>
    </row>
    <row r="34" spans="1:2" ht="12.75">
      <c r="A34">
        <v>2489</v>
      </c>
      <c r="B34">
        <v>4</v>
      </c>
    </row>
    <row r="35" spans="1:2" ht="12.75">
      <c r="A35">
        <v>2490</v>
      </c>
      <c r="B35">
        <v>6</v>
      </c>
    </row>
    <row r="36" spans="1:2" ht="12.75">
      <c r="A36">
        <v>2502</v>
      </c>
      <c r="B36">
        <v>5</v>
      </c>
    </row>
    <row r="37" spans="1:2" ht="12.75">
      <c r="A37">
        <v>2503</v>
      </c>
      <c r="B37">
        <v>5</v>
      </c>
    </row>
    <row r="38" spans="1:2" ht="12.75">
      <c r="A38">
        <v>2508</v>
      </c>
      <c r="B38">
        <v>6</v>
      </c>
    </row>
    <row r="39" spans="1:2" ht="12.75">
      <c r="A39">
        <v>2514</v>
      </c>
      <c r="B39">
        <v>9</v>
      </c>
    </row>
    <row r="40" spans="1:2" ht="12.75">
      <c r="A40">
        <v>2524</v>
      </c>
      <c r="B40">
        <v>6</v>
      </c>
    </row>
    <row r="41" spans="1:2" ht="12.75">
      <c r="A41">
        <v>2526</v>
      </c>
      <c r="B41">
        <v>5</v>
      </c>
    </row>
    <row r="42" spans="1:2" ht="12.75">
      <c r="A42">
        <v>2540</v>
      </c>
      <c r="B42">
        <v>4</v>
      </c>
    </row>
    <row r="43" spans="1:2" ht="12.75">
      <c r="A43">
        <v>2601</v>
      </c>
      <c r="B43">
        <v>8</v>
      </c>
    </row>
    <row r="44" spans="1:2" ht="12.75">
      <c r="A44">
        <v>2602</v>
      </c>
      <c r="B44">
        <v>5</v>
      </c>
    </row>
    <row r="45" spans="1:2" ht="12.75">
      <c r="A45">
        <v>2613</v>
      </c>
      <c r="B45">
        <v>2</v>
      </c>
    </row>
    <row r="46" spans="1:2" ht="12.75">
      <c r="A46">
        <v>2616</v>
      </c>
      <c r="B46">
        <v>7</v>
      </c>
    </row>
    <row r="47" spans="1:2" ht="12.75">
      <c r="A47">
        <v>2620</v>
      </c>
      <c r="B47">
        <v>8</v>
      </c>
    </row>
    <row r="48" spans="1:2" ht="12.75">
      <c r="A48">
        <v>2621</v>
      </c>
      <c r="B48">
        <v>1</v>
      </c>
    </row>
    <row r="49" spans="1:2" ht="12.75">
      <c r="A49">
        <v>2633</v>
      </c>
      <c r="B49">
        <v>5</v>
      </c>
    </row>
    <row r="50" spans="1:2" ht="12.75">
      <c r="A50">
        <v>2638</v>
      </c>
      <c r="B50">
        <v>3</v>
      </c>
    </row>
    <row r="51" spans="1:2" ht="12.75">
      <c r="A51">
        <v>2640</v>
      </c>
      <c r="B51">
        <v>5</v>
      </c>
    </row>
    <row r="52" spans="1:2" ht="12.75">
      <c r="A52">
        <v>2653</v>
      </c>
      <c r="B52">
        <v>5</v>
      </c>
    </row>
    <row r="53" spans="1:2" ht="12.75">
      <c r="A53">
        <v>2656</v>
      </c>
      <c r="B53">
        <v>8</v>
      </c>
    </row>
    <row r="54" spans="1:2" ht="12.75">
      <c r="A54">
        <v>2657</v>
      </c>
      <c r="B54">
        <v>7</v>
      </c>
    </row>
    <row r="55" spans="1:2" ht="12.75">
      <c r="A55">
        <v>2658</v>
      </c>
      <c r="B55">
        <v>3</v>
      </c>
    </row>
    <row r="56" spans="1:2" ht="12.75">
      <c r="A56">
        <v>2659</v>
      </c>
      <c r="B56">
        <v>2</v>
      </c>
    </row>
    <row r="57" spans="1:2" ht="12.75">
      <c r="A57">
        <v>2666</v>
      </c>
      <c r="B57">
        <v>2</v>
      </c>
    </row>
    <row r="58" spans="1:2" ht="12.75">
      <c r="A58">
        <v>2673</v>
      </c>
      <c r="B58">
        <v>1</v>
      </c>
    </row>
    <row r="59" spans="1:2" ht="12.75">
      <c r="A59">
        <v>2675</v>
      </c>
      <c r="B59">
        <v>4</v>
      </c>
    </row>
    <row r="60" spans="1:2" ht="12.75">
      <c r="A60">
        <v>2677</v>
      </c>
      <c r="B60">
        <v>0</v>
      </c>
    </row>
    <row r="61" spans="1:2" ht="12.75">
      <c r="A61">
        <v>2687</v>
      </c>
      <c r="B61">
        <v>3</v>
      </c>
    </row>
    <row r="62" spans="1:2" ht="12.75">
      <c r="A62">
        <v>2691</v>
      </c>
      <c r="B62">
        <v>11</v>
      </c>
    </row>
    <row r="63" spans="1:2" ht="12.75">
      <c r="A63">
        <v>2692</v>
      </c>
      <c r="B63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/>
  </sheetViews>
  <sheetFormatPr defaultColWidth="14.42578125" defaultRowHeight="15.75" customHeight="1"/>
  <sheetData>
    <row r="1" spans="1:5" ht="15.75" customHeight="1">
      <c r="A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>
        <v>1</v>
      </c>
    </row>
    <row r="2" spans="1:5" ht="15.75" customHeight="1">
      <c r="A2">
        <v>2303</v>
      </c>
      <c r="B2">
        <v>3</v>
      </c>
      <c r="D2">
        <v>2303</v>
      </c>
      <c r="E2">
        <v>0</v>
      </c>
    </row>
    <row r="3" spans="1:5" ht="15.75" customHeight="1">
      <c r="A3">
        <v>2304</v>
      </c>
      <c r="B3">
        <v>2</v>
      </c>
      <c r="D3">
        <v>2304</v>
      </c>
      <c r="E3">
        <v>3</v>
      </c>
    </row>
    <row r="4" spans="1:5" ht="15.75" customHeight="1">
      <c r="A4">
        <v>2305</v>
      </c>
      <c r="B4">
        <v>2</v>
      </c>
      <c r="D4">
        <v>2305</v>
      </c>
      <c r="E4">
        <v>0</v>
      </c>
    </row>
    <row r="5" spans="1:5" ht="15.75" customHeight="1">
      <c r="A5">
        <v>2314</v>
      </c>
      <c r="B5">
        <v>2</v>
      </c>
      <c r="D5">
        <v>2314</v>
      </c>
      <c r="E5">
        <v>0</v>
      </c>
    </row>
    <row r="6" spans="1:5" ht="15.75" customHeight="1">
      <c r="A6">
        <v>2316</v>
      </c>
      <c r="B6">
        <v>1</v>
      </c>
      <c r="D6">
        <v>2316</v>
      </c>
      <c r="E6">
        <v>1</v>
      </c>
    </row>
    <row r="7" spans="1:5" ht="15.75" customHeight="1">
      <c r="A7">
        <v>2319</v>
      </c>
      <c r="B7">
        <v>3</v>
      </c>
      <c r="D7">
        <v>2319</v>
      </c>
      <c r="E7">
        <v>1</v>
      </c>
    </row>
    <row r="8" spans="1:5" ht="15.75" customHeight="1">
      <c r="A8">
        <v>2321</v>
      </c>
      <c r="B8">
        <v>3</v>
      </c>
      <c r="D8">
        <v>2321</v>
      </c>
      <c r="E8">
        <v>2</v>
      </c>
    </row>
    <row r="9" spans="1:5" ht="15.75" customHeight="1">
      <c r="A9">
        <v>2323</v>
      </c>
      <c r="B9">
        <v>7</v>
      </c>
      <c r="D9">
        <v>2323</v>
      </c>
      <c r="E9">
        <v>2</v>
      </c>
    </row>
    <row r="10" spans="1:5" ht="15.75" customHeight="1">
      <c r="A10">
        <v>2325</v>
      </c>
      <c r="B10">
        <v>0</v>
      </c>
      <c r="D10">
        <v>2325</v>
      </c>
      <c r="E10">
        <v>0</v>
      </c>
    </row>
    <row r="11" spans="1:5" ht="15.75" customHeight="1">
      <c r="A11">
        <v>2330</v>
      </c>
      <c r="B11">
        <v>6</v>
      </c>
      <c r="D11">
        <v>2330</v>
      </c>
      <c r="E11">
        <v>3</v>
      </c>
    </row>
    <row r="12" spans="1:5" ht="15.75" customHeight="1">
      <c r="A12">
        <v>2335</v>
      </c>
      <c r="B12">
        <v>1</v>
      </c>
      <c r="D12">
        <v>2335</v>
      </c>
      <c r="E12">
        <v>0</v>
      </c>
    </row>
    <row r="13" spans="1:5" ht="15.75" customHeight="1">
      <c r="A13">
        <v>2339</v>
      </c>
      <c r="B13">
        <v>2</v>
      </c>
      <c r="D13">
        <v>2339</v>
      </c>
      <c r="E13">
        <v>2</v>
      </c>
    </row>
    <row r="14" spans="1:5" ht="15.75" customHeight="1">
      <c r="A14">
        <v>2340</v>
      </c>
      <c r="B14">
        <v>5</v>
      </c>
      <c r="D14">
        <v>2340</v>
      </c>
      <c r="E14">
        <v>2</v>
      </c>
    </row>
    <row r="15" spans="1:5" ht="15.75" customHeight="1">
      <c r="A15">
        <v>2342</v>
      </c>
      <c r="B15">
        <v>1</v>
      </c>
      <c r="D15">
        <v>2342</v>
      </c>
      <c r="E15">
        <v>0</v>
      </c>
    </row>
    <row r="16" spans="1:5" ht="15.75" customHeight="1">
      <c r="A16">
        <v>2344</v>
      </c>
      <c r="B16">
        <v>6</v>
      </c>
      <c r="D16">
        <v>2344</v>
      </c>
      <c r="E16">
        <v>3</v>
      </c>
    </row>
    <row r="17" spans="1:5" ht="15.75" customHeight="1">
      <c r="A17">
        <v>2345</v>
      </c>
      <c r="B17">
        <v>3</v>
      </c>
      <c r="D17">
        <v>2345</v>
      </c>
      <c r="E17">
        <v>2</v>
      </c>
    </row>
    <row r="18" spans="1:5" ht="15.75" customHeight="1">
      <c r="A18">
        <v>2346</v>
      </c>
      <c r="B18">
        <v>0</v>
      </c>
      <c r="D18">
        <v>2346</v>
      </c>
      <c r="E18">
        <v>0</v>
      </c>
    </row>
    <row r="19" spans="1:5" ht="15.75" customHeight="1">
      <c r="A19">
        <v>2347</v>
      </c>
      <c r="B19">
        <v>6</v>
      </c>
      <c r="D19">
        <v>2347</v>
      </c>
      <c r="E19">
        <v>3</v>
      </c>
    </row>
    <row r="20" spans="1:5" ht="15.75" customHeight="1">
      <c r="A20">
        <v>2348</v>
      </c>
      <c r="B20">
        <v>1</v>
      </c>
      <c r="D20">
        <v>2348</v>
      </c>
      <c r="E20">
        <v>1</v>
      </c>
    </row>
    <row r="21" spans="1:5" ht="15.75" customHeight="1">
      <c r="A21">
        <v>2355</v>
      </c>
      <c r="B21">
        <v>2</v>
      </c>
      <c r="D21">
        <v>2355</v>
      </c>
      <c r="E21">
        <v>1</v>
      </c>
    </row>
    <row r="22" spans="1:5" ht="15.75" customHeight="1">
      <c r="A22">
        <v>2357</v>
      </c>
      <c r="B22">
        <v>7</v>
      </c>
      <c r="D22">
        <v>2357</v>
      </c>
      <c r="E22">
        <v>1</v>
      </c>
    </row>
    <row r="23" spans="1:5" ht="15.75" customHeight="1">
      <c r="A23">
        <v>2358</v>
      </c>
      <c r="B23">
        <v>2</v>
      </c>
      <c r="D23">
        <v>2358</v>
      </c>
      <c r="E23">
        <v>2</v>
      </c>
    </row>
    <row r="24" spans="1:5" ht="12.75">
      <c r="A24">
        <v>2360</v>
      </c>
      <c r="B24">
        <v>0</v>
      </c>
      <c r="D24">
        <v>2360</v>
      </c>
      <c r="E24">
        <v>0</v>
      </c>
    </row>
    <row r="25" spans="1:5" ht="12.75">
      <c r="A25">
        <v>2364</v>
      </c>
      <c r="B25">
        <v>2</v>
      </c>
      <c r="D25">
        <v>2364</v>
      </c>
      <c r="E25">
        <v>0</v>
      </c>
    </row>
    <row r="26" spans="1:5" ht="12.75">
      <c r="A26">
        <v>2366</v>
      </c>
      <c r="B26">
        <v>0</v>
      </c>
      <c r="D26">
        <v>2366</v>
      </c>
      <c r="E26">
        <v>0</v>
      </c>
    </row>
    <row r="27" spans="1:5" ht="12.75">
      <c r="A27">
        <v>2370</v>
      </c>
      <c r="B27">
        <v>1</v>
      </c>
      <c r="D27">
        <v>2370</v>
      </c>
      <c r="E27">
        <v>1</v>
      </c>
    </row>
    <row r="28" spans="1:5" ht="12.75">
      <c r="A28">
        <v>2371</v>
      </c>
      <c r="B28">
        <v>7</v>
      </c>
      <c r="D28">
        <v>2371</v>
      </c>
      <c r="E28">
        <v>2</v>
      </c>
    </row>
    <row r="29" spans="1:5" ht="12.75">
      <c r="A29">
        <v>2373</v>
      </c>
      <c r="B29">
        <v>3</v>
      </c>
      <c r="D29">
        <v>2373</v>
      </c>
      <c r="E29">
        <v>2</v>
      </c>
    </row>
    <row r="30" spans="1:5" ht="12.75">
      <c r="A30">
        <v>2375</v>
      </c>
      <c r="B30">
        <v>5</v>
      </c>
      <c r="D30">
        <v>2375</v>
      </c>
      <c r="E30">
        <v>1</v>
      </c>
    </row>
    <row r="31" spans="1:5" ht="12.75">
      <c r="A31">
        <v>2377</v>
      </c>
      <c r="B31">
        <v>4</v>
      </c>
      <c r="D31">
        <v>2377</v>
      </c>
      <c r="E31">
        <v>0</v>
      </c>
    </row>
    <row r="32" spans="1:5" ht="12.75">
      <c r="A32">
        <v>2378</v>
      </c>
      <c r="B32">
        <v>6</v>
      </c>
      <c r="D32">
        <v>2378</v>
      </c>
      <c r="E32">
        <v>1</v>
      </c>
    </row>
    <row r="33" spans="1:5" ht="12.75">
      <c r="A33">
        <v>2380</v>
      </c>
      <c r="B33">
        <v>1</v>
      </c>
      <c r="D33">
        <v>2380</v>
      </c>
      <c r="E33">
        <v>2</v>
      </c>
    </row>
    <row r="34" spans="1:5" ht="12.75">
      <c r="A34">
        <v>2381</v>
      </c>
      <c r="B34">
        <v>3</v>
      </c>
      <c r="D34">
        <v>2381</v>
      </c>
      <c r="E34">
        <v>1</v>
      </c>
    </row>
    <row r="35" spans="1:5" ht="12.75">
      <c r="A35">
        <v>2386</v>
      </c>
      <c r="B35">
        <v>2</v>
      </c>
      <c r="D35">
        <v>2386</v>
      </c>
      <c r="E35">
        <v>3</v>
      </c>
    </row>
    <row r="36" spans="1:5" ht="12.75">
      <c r="A36">
        <v>2387</v>
      </c>
      <c r="B36">
        <v>2</v>
      </c>
      <c r="D36">
        <v>2387</v>
      </c>
      <c r="E36">
        <v>1</v>
      </c>
    </row>
    <row r="37" spans="1:5" ht="12.75">
      <c r="A37">
        <v>2388</v>
      </c>
      <c r="B37">
        <v>3</v>
      </c>
      <c r="D37">
        <v>2388</v>
      </c>
      <c r="E37">
        <v>1</v>
      </c>
    </row>
    <row r="38" spans="1:5" ht="12.75">
      <c r="A38">
        <v>2394</v>
      </c>
      <c r="B38">
        <v>2</v>
      </c>
      <c r="D38">
        <v>2394</v>
      </c>
      <c r="E38">
        <v>1</v>
      </c>
    </row>
    <row r="39" spans="1:5" ht="12.75">
      <c r="A39">
        <v>2451</v>
      </c>
      <c r="B39">
        <v>7</v>
      </c>
      <c r="D39">
        <v>2451</v>
      </c>
      <c r="E39">
        <v>1</v>
      </c>
    </row>
    <row r="40" spans="1:5" ht="12.75">
      <c r="A40">
        <v>2452</v>
      </c>
      <c r="B40">
        <v>6</v>
      </c>
      <c r="D40">
        <v>2452</v>
      </c>
      <c r="E40">
        <v>3</v>
      </c>
    </row>
    <row r="41" spans="1:5" ht="12.75">
      <c r="A41">
        <v>2453</v>
      </c>
      <c r="B41">
        <v>0</v>
      </c>
      <c r="D41">
        <v>2453</v>
      </c>
      <c r="E41">
        <v>1</v>
      </c>
    </row>
    <row r="42" spans="1:5" ht="12.75">
      <c r="A42">
        <v>2456</v>
      </c>
      <c r="B42">
        <v>5</v>
      </c>
      <c r="D42">
        <v>2456</v>
      </c>
      <c r="E42">
        <v>0</v>
      </c>
    </row>
    <row r="43" spans="1:5" ht="12.75">
      <c r="A43">
        <v>2463</v>
      </c>
      <c r="B43">
        <v>4</v>
      </c>
      <c r="D43">
        <v>2463</v>
      </c>
      <c r="E43">
        <v>3</v>
      </c>
    </row>
    <row r="44" spans="1:5" ht="12.75">
      <c r="A44">
        <v>2464</v>
      </c>
      <c r="B44">
        <v>1</v>
      </c>
      <c r="D44">
        <v>2464</v>
      </c>
      <c r="E44">
        <v>1</v>
      </c>
    </row>
    <row r="45" spans="1:5" ht="12.75">
      <c r="A45">
        <v>2468</v>
      </c>
      <c r="B45">
        <v>8</v>
      </c>
      <c r="D45">
        <v>2468</v>
      </c>
      <c r="E45">
        <v>0</v>
      </c>
    </row>
    <row r="46" spans="1:5" ht="12.75">
      <c r="A46">
        <v>2469</v>
      </c>
      <c r="B46">
        <v>3</v>
      </c>
      <c r="D46">
        <v>2469</v>
      </c>
      <c r="E46">
        <v>3</v>
      </c>
    </row>
    <row r="47" spans="1:5" ht="12.75">
      <c r="A47">
        <v>2473</v>
      </c>
      <c r="B47">
        <v>2</v>
      </c>
      <c r="D47">
        <v>2473</v>
      </c>
      <c r="E47">
        <v>0</v>
      </c>
    </row>
    <row r="48" spans="1:5" ht="12.75">
      <c r="A48">
        <v>2478</v>
      </c>
      <c r="B48">
        <v>4</v>
      </c>
      <c r="D48">
        <v>2478</v>
      </c>
      <c r="E48">
        <v>0</v>
      </c>
    </row>
    <row r="49" spans="1:5" ht="12.75">
      <c r="A49">
        <v>2481</v>
      </c>
      <c r="B49">
        <v>0</v>
      </c>
      <c r="D49">
        <v>2481</v>
      </c>
      <c r="E49">
        <v>0</v>
      </c>
    </row>
    <row r="50" spans="1:5" ht="12.75">
      <c r="A50">
        <v>2482</v>
      </c>
      <c r="B50">
        <v>3</v>
      </c>
      <c r="D50">
        <v>2482</v>
      </c>
      <c r="E50">
        <v>0</v>
      </c>
    </row>
    <row r="51" spans="1:5" ht="12.75">
      <c r="A51">
        <v>2483</v>
      </c>
      <c r="B51">
        <v>3</v>
      </c>
      <c r="D51">
        <v>2483</v>
      </c>
      <c r="E51">
        <v>1</v>
      </c>
    </row>
    <row r="52" spans="1:5" ht="12.75">
      <c r="A52">
        <v>2487</v>
      </c>
      <c r="B52">
        <v>3</v>
      </c>
      <c r="D52">
        <v>2487</v>
      </c>
      <c r="E52">
        <v>0</v>
      </c>
    </row>
    <row r="53" spans="1:5" ht="12.75">
      <c r="A53">
        <v>2491</v>
      </c>
      <c r="B53">
        <v>4</v>
      </c>
      <c r="D53">
        <v>2491</v>
      </c>
      <c r="E53">
        <v>0</v>
      </c>
    </row>
    <row r="54" spans="1:5" ht="12.75">
      <c r="A54">
        <v>2492</v>
      </c>
      <c r="B54">
        <v>5</v>
      </c>
      <c r="D54">
        <v>2492</v>
      </c>
      <c r="E54">
        <v>2</v>
      </c>
    </row>
    <row r="55" spans="1:5" ht="12.75">
      <c r="A55">
        <v>2499</v>
      </c>
      <c r="B55">
        <v>3</v>
      </c>
      <c r="D55">
        <v>2499</v>
      </c>
      <c r="E55">
        <v>1</v>
      </c>
    </row>
    <row r="56" spans="1:5" ht="12.75">
      <c r="A56">
        <v>2501</v>
      </c>
      <c r="B56">
        <v>2</v>
      </c>
      <c r="D56">
        <v>2501</v>
      </c>
      <c r="E56">
        <v>2</v>
      </c>
    </row>
    <row r="57" spans="1:5" ht="12.75">
      <c r="A57">
        <v>2509</v>
      </c>
      <c r="B57">
        <v>3</v>
      </c>
      <c r="D57">
        <v>2509</v>
      </c>
      <c r="E57">
        <v>1</v>
      </c>
    </row>
    <row r="58" spans="1:5" ht="12.75">
      <c r="A58">
        <v>2511</v>
      </c>
      <c r="B58">
        <v>7</v>
      </c>
      <c r="D58">
        <v>2511</v>
      </c>
      <c r="E58">
        <v>2</v>
      </c>
    </row>
    <row r="59" spans="1:5" ht="12.75">
      <c r="A59">
        <v>2515</v>
      </c>
      <c r="B59">
        <v>7</v>
      </c>
      <c r="D59">
        <v>2515</v>
      </c>
      <c r="E59">
        <v>3</v>
      </c>
    </row>
    <row r="60" spans="1:5" ht="12.75">
      <c r="A60">
        <v>2524</v>
      </c>
      <c r="B60">
        <v>2</v>
      </c>
      <c r="D60">
        <v>2524</v>
      </c>
      <c r="E60">
        <v>2</v>
      </c>
    </row>
    <row r="61" spans="1:5" ht="12.75">
      <c r="A61">
        <v>2525</v>
      </c>
      <c r="B61">
        <v>1</v>
      </c>
      <c r="D61">
        <v>2525</v>
      </c>
      <c r="E61">
        <v>1</v>
      </c>
    </row>
    <row r="62" spans="1:5" ht="12.75">
      <c r="A62">
        <v>2531</v>
      </c>
      <c r="B62">
        <v>1</v>
      </c>
      <c r="D62">
        <v>2531</v>
      </c>
      <c r="E62">
        <v>2</v>
      </c>
    </row>
    <row r="63" spans="1:5" ht="12.75">
      <c r="A63">
        <v>2535</v>
      </c>
      <c r="B63">
        <v>6</v>
      </c>
      <c r="D63">
        <v>2535</v>
      </c>
      <c r="E63">
        <v>0</v>
      </c>
    </row>
    <row r="64" spans="1:5" ht="12.75">
      <c r="A64">
        <v>2536</v>
      </c>
      <c r="B64">
        <v>2</v>
      </c>
      <c r="D64">
        <v>2536</v>
      </c>
      <c r="E64">
        <v>3</v>
      </c>
    </row>
    <row r="65" spans="1:5" ht="12.75">
      <c r="A65">
        <v>2542</v>
      </c>
      <c r="B65">
        <v>8</v>
      </c>
      <c r="D65">
        <v>2542</v>
      </c>
      <c r="E65">
        <v>0</v>
      </c>
    </row>
    <row r="66" spans="1:5" ht="12.75">
      <c r="A66">
        <v>2544</v>
      </c>
      <c r="B66">
        <v>3</v>
      </c>
      <c r="D66">
        <v>2544</v>
      </c>
      <c r="E66">
        <v>3</v>
      </c>
    </row>
    <row r="67" spans="1:5" ht="12.75">
      <c r="A67">
        <v>2545</v>
      </c>
      <c r="B67">
        <v>8</v>
      </c>
      <c r="D67">
        <v>2545</v>
      </c>
      <c r="E67">
        <v>1</v>
      </c>
    </row>
    <row r="68" spans="1:5" ht="12.75">
      <c r="A68">
        <v>2602</v>
      </c>
      <c r="B68">
        <v>3</v>
      </c>
      <c r="D68">
        <v>2602</v>
      </c>
      <c r="E68">
        <v>3</v>
      </c>
    </row>
    <row r="69" spans="1:5" ht="12.75">
      <c r="A69">
        <v>2603</v>
      </c>
      <c r="B69">
        <v>6</v>
      </c>
      <c r="D69">
        <v>2603</v>
      </c>
      <c r="E69">
        <v>2</v>
      </c>
    </row>
    <row r="70" spans="1:5" ht="12.75">
      <c r="A70">
        <v>2605</v>
      </c>
      <c r="B70">
        <v>4</v>
      </c>
      <c r="D70">
        <v>2605</v>
      </c>
      <c r="E70">
        <v>2</v>
      </c>
    </row>
    <row r="71" spans="1:5" ht="12.75">
      <c r="A71">
        <v>2606</v>
      </c>
      <c r="B71">
        <v>3</v>
      </c>
      <c r="D71">
        <v>2606</v>
      </c>
      <c r="E71">
        <v>1</v>
      </c>
    </row>
    <row r="72" spans="1:5" ht="12.75">
      <c r="A72">
        <v>2607</v>
      </c>
      <c r="B72">
        <v>2</v>
      </c>
      <c r="D72">
        <v>2607</v>
      </c>
      <c r="E72">
        <v>2</v>
      </c>
    </row>
    <row r="73" spans="1:5" ht="12.75">
      <c r="A73">
        <v>2608</v>
      </c>
      <c r="B73">
        <v>2</v>
      </c>
      <c r="D73">
        <v>2608</v>
      </c>
      <c r="E73">
        <v>0</v>
      </c>
    </row>
    <row r="74" spans="1:5" ht="12.75">
      <c r="A74">
        <v>2609</v>
      </c>
      <c r="B74">
        <v>1</v>
      </c>
      <c r="D74">
        <v>2609</v>
      </c>
      <c r="E74">
        <v>3</v>
      </c>
    </row>
    <row r="75" spans="1:5" ht="12.75">
      <c r="A75">
        <v>2613</v>
      </c>
      <c r="B75">
        <v>3</v>
      </c>
      <c r="D75">
        <v>2613</v>
      </c>
      <c r="E75">
        <v>1</v>
      </c>
    </row>
    <row r="76" spans="1:5" ht="12.75">
      <c r="A76">
        <v>2614</v>
      </c>
      <c r="B76">
        <v>2</v>
      </c>
      <c r="D76">
        <v>2614</v>
      </c>
      <c r="E76">
        <v>1</v>
      </c>
    </row>
    <row r="77" spans="1:5" ht="12.75">
      <c r="A77">
        <v>2617</v>
      </c>
      <c r="B77">
        <v>3</v>
      </c>
      <c r="D77">
        <v>2617</v>
      </c>
      <c r="E77">
        <v>0</v>
      </c>
    </row>
    <row r="78" spans="1:5" ht="12.75">
      <c r="A78">
        <v>2618</v>
      </c>
      <c r="B78">
        <v>2</v>
      </c>
      <c r="D78">
        <v>2618</v>
      </c>
      <c r="E78">
        <v>1</v>
      </c>
    </row>
    <row r="79" spans="1:5" ht="12.75">
      <c r="A79">
        <v>2627</v>
      </c>
      <c r="B79">
        <v>3</v>
      </c>
      <c r="D79">
        <v>2627</v>
      </c>
      <c r="E79">
        <v>2</v>
      </c>
    </row>
    <row r="80" spans="1:5" ht="12.75">
      <c r="A80">
        <v>2647</v>
      </c>
      <c r="B80">
        <v>1</v>
      </c>
      <c r="D80">
        <v>2647</v>
      </c>
      <c r="E80">
        <v>0</v>
      </c>
    </row>
    <row r="81" spans="1:5" ht="12.75">
      <c r="A81">
        <v>2652</v>
      </c>
      <c r="B81">
        <v>7</v>
      </c>
      <c r="D81">
        <v>2652</v>
      </c>
      <c r="E81">
        <v>0</v>
      </c>
    </row>
    <row r="82" spans="1:5" ht="12.75">
      <c r="A82">
        <v>2653</v>
      </c>
      <c r="B82">
        <v>1</v>
      </c>
      <c r="D82">
        <v>2653</v>
      </c>
      <c r="E82">
        <v>2</v>
      </c>
    </row>
    <row r="83" spans="1:5" ht="12.75">
      <c r="A83">
        <v>2655</v>
      </c>
      <c r="B83">
        <v>5</v>
      </c>
      <c r="D83">
        <v>2655</v>
      </c>
      <c r="E83">
        <v>0</v>
      </c>
    </row>
    <row r="84" spans="1:5" ht="12.75">
      <c r="A84">
        <v>2657</v>
      </c>
      <c r="B84">
        <v>3</v>
      </c>
      <c r="D84">
        <v>2657</v>
      </c>
      <c r="E84">
        <v>3</v>
      </c>
    </row>
    <row r="85" spans="1:5" ht="12.75">
      <c r="A85">
        <v>2658</v>
      </c>
      <c r="B85">
        <v>1</v>
      </c>
      <c r="D85">
        <v>2658</v>
      </c>
      <c r="E85">
        <v>0</v>
      </c>
    </row>
    <row r="86" spans="1:5" ht="12.75">
      <c r="A86">
        <v>2659</v>
      </c>
      <c r="B86">
        <v>1</v>
      </c>
      <c r="D86">
        <v>2659</v>
      </c>
      <c r="E86">
        <v>2</v>
      </c>
    </row>
    <row r="87" spans="1:5" ht="12.75">
      <c r="A87">
        <v>2660</v>
      </c>
      <c r="B87">
        <v>2</v>
      </c>
      <c r="D87">
        <v>2660</v>
      </c>
      <c r="E87">
        <v>0</v>
      </c>
    </row>
    <row r="88" spans="1:5" ht="12.75">
      <c r="A88">
        <v>2663</v>
      </c>
      <c r="B88">
        <v>8</v>
      </c>
      <c r="D88">
        <v>2663</v>
      </c>
      <c r="E88">
        <v>1</v>
      </c>
    </row>
    <row r="89" spans="1:5" ht="12.75">
      <c r="A89">
        <v>2671</v>
      </c>
      <c r="B89">
        <v>6</v>
      </c>
      <c r="D89">
        <v>2671</v>
      </c>
      <c r="E89">
        <v>2</v>
      </c>
    </row>
    <row r="90" spans="1:5" ht="12.75">
      <c r="A90">
        <v>2674</v>
      </c>
      <c r="B90">
        <v>4</v>
      </c>
      <c r="D90">
        <v>2674</v>
      </c>
      <c r="E90">
        <v>2</v>
      </c>
    </row>
    <row r="91" spans="1:5" ht="12.75">
      <c r="A91">
        <v>2675</v>
      </c>
      <c r="B91">
        <v>4</v>
      </c>
      <c r="D91">
        <v>2675</v>
      </c>
      <c r="E91">
        <v>2</v>
      </c>
    </row>
    <row r="92" spans="1:5" ht="12.75">
      <c r="A92">
        <v>2679</v>
      </c>
      <c r="B92">
        <v>1</v>
      </c>
      <c r="D92">
        <v>2679</v>
      </c>
      <c r="E92">
        <v>0</v>
      </c>
    </row>
    <row r="93" spans="1:5" ht="12.75">
      <c r="A93">
        <v>2682</v>
      </c>
      <c r="B93">
        <v>3</v>
      </c>
      <c r="D93">
        <v>2682</v>
      </c>
      <c r="E93">
        <v>1</v>
      </c>
    </row>
    <row r="94" spans="1:5" ht="12.75">
      <c r="A94">
        <v>2684</v>
      </c>
      <c r="B94">
        <v>3</v>
      </c>
      <c r="D94">
        <v>2684</v>
      </c>
      <c r="E94">
        <v>0</v>
      </c>
    </row>
    <row r="95" spans="1:5" ht="12.75">
      <c r="A95">
        <v>2687</v>
      </c>
      <c r="B95">
        <v>2</v>
      </c>
      <c r="D95">
        <v>2687</v>
      </c>
      <c r="E95">
        <v>0</v>
      </c>
    </row>
    <row r="96" spans="1:5" ht="12.75">
      <c r="A96">
        <v>2688</v>
      </c>
      <c r="B96">
        <v>4</v>
      </c>
      <c r="D96">
        <v>2688</v>
      </c>
      <c r="E96">
        <v>1</v>
      </c>
    </row>
    <row r="97" spans="1:5" ht="12.75">
      <c r="A97">
        <v>2691</v>
      </c>
      <c r="B97">
        <v>4</v>
      </c>
      <c r="D97">
        <v>2691</v>
      </c>
      <c r="E97">
        <v>2</v>
      </c>
    </row>
    <row r="98" spans="1:5" ht="12.75">
      <c r="A98">
        <v>2692</v>
      </c>
      <c r="B98">
        <v>4</v>
      </c>
      <c r="D98">
        <v>2692</v>
      </c>
      <c r="E98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ColWidth="14.42578125" defaultRowHeight="15.75" customHeight="1"/>
  <sheetData>
    <row r="1" spans="1:2" ht="15.75" customHeight="1">
      <c r="A1" s="8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2.75">
      <c r="A24">
        <v>2389</v>
      </c>
      <c r="B24">
        <v>1</v>
      </c>
    </row>
    <row r="25" spans="1:2" ht="12.75">
      <c r="A25">
        <v>2392</v>
      </c>
      <c r="B25">
        <v>4</v>
      </c>
    </row>
    <row r="27" spans="1:2" ht="12.75">
      <c r="A27">
        <v>2454</v>
      </c>
      <c r="B27">
        <v>2</v>
      </c>
    </row>
    <row r="28" spans="1:2" ht="12.75">
      <c r="A28">
        <v>2455</v>
      </c>
      <c r="B28">
        <v>3</v>
      </c>
    </row>
    <row r="29" spans="1:2" ht="12.75">
      <c r="A29">
        <v>2458</v>
      </c>
      <c r="B29">
        <v>3</v>
      </c>
    </row>
    <row r="30" spans="1:2" ht="12.75">
      <c r="A30">
        <v>2462</v>
      </c>
      <c r="B30">
        <v>6</v>
      </c>
    </row>
    <row r="31" spans="1:2" ht="12.75">
      <c r="A31">
        <v>2465</v>
      </c>
      <c r="B31">
        <v>2</v>
      </c>
    </row>
    <row r="32" spans="1:2" ht="12.75">
      <c r="A32">
        <v>2466</v>
      </c>
      <c r="B32">
        <v>4</v>
      </c>
    </row>
    <row r="33" spans="1:2" ht="12.75">
      <c r="A33">
        <v>2471</v>
      </c>
      <c r="B33">
        <v>6</v>
      </c>
    </row>
    <row r="34" spans="1:2" ht="12.75">
      <c r="A34">
        <v>2474</v>
      </c>
      <c r="B34">
        <v>2</v>
      </c>
    </row>
    <row r="35" spans="1:2" ht="12.75">
      <c r="A35">
        <v>2476</v>
      </c>
      <c r="B35">
        <v>3</v>
      </c>
    </row>
    <row r="36" spans="1:2" ht="12.75">
      <c r="A36">
        <v>2484</v>
      </c>
      <c r="B36">
        <v>3</v>
      </c>
    </row>
    <row r="37" spans="1:2" ht="12.75">
      <c r="A37">
        <v>2485</v>
      </c>
      <c r="B37">
        <v>6</v>
      </c>
    </row>
    <row r="38" spans="1:2" ht="12.75">
      <c r="A38">
        <v>2486</v>
      </c>
      <c r="B38">
        <v>2</v>
      </c>
    </row>
    <row r="39" spans="1:2" ht="12.75">
      <c r="A39">
        <v>2488</v>
      </c>
      <c r="B39">
        <v>6</v>
      </c>
    </row>
    <row r="40" spans="1:2" ht="12.75">
      <c r="A40">
        <v>2490</v>
      </c>
      <c r="B40">
        <v>3</v>
      </c>
    </row>
    <row r="41" spans="1:2" ht="12.75">
      <c r="A41">
        <v>2498</v>
      </c>
      <c r="B41">
        <v>3</v>
      </c>
    </row>
    <row r="42" spans="1:2" ht="12.75">
      <c r="A42">
        <v>2500</v>
      </c>
      <c r="B42">
        <v>2</v>
      </c>
    </row>
    <row r="43" spans="1:2" ht="12.75">
      <c r="A43">
        <v>2506</v>
      </c>
      <c r="B43">
        <v>6</v>
      </c>
    </row>
    <row r="44" spans="1:2" ht="12.75">
      <c r="A44">
        <v>2507</v>
      </c>
      <c r="B44">
        <v>3</v>
      </c>
    </row>
    <row r="45" spans="1:2" ht="12.75">
      <c r="A45">
        <v>2508</v>
      </c>
      <c r="B45">
        <v>3</v>
      </c>
    </row>
    <row r="46" spans="1:2" ht="12.75">
      <c r="A46">
        <v>2510</v>
      </c>
      <c r="B46">
        <v>5</v>
      </c>
    </row>
    <row r="47" spans="1:2" ht="12.75">
      <c r="A47">
        <v>2512</v>
      </c>
      <c r="B47">
        <v>1</v>
      </c>
    </row>
    <row r="48" spans="1:2" ht="12.75">
      <c r="A48">
        <v>2514</v>
      </c>
      <c r="B48">
        <v>4</v>
      </c>
    </row>
    <row r="49" spans="1:2" ht="12.75">
      <c r="A49">
        <v>2517</v>
      </c>
      <c r="B49">
        <v>4</v>
      </c>
    </row>
    <row r="50" spans="1:2" ht="12.75">
      <c r="A50">
        <v>2518</v>
      </c>
      <c r="B50">
        <v>3</v>
      </c>
    </row>
    <row r="51" spans="1:2" ht="12.75">
      <c r="A51">
        <v>2521</v>
      </c>
      <c r="B51">
        <v>5</v>
      </c>
    </row>
    <row r="52" spans="1:2" ht="12.75">
      <c r="A52">
        <v>2523</v>
      </c>
      <c r="B52">
        <v>3</v>
      </c>
    </row>
    <row r="53" spans="1:2" ht="12.75">
      <c r="A53">
        <v>2526</v>
      </c>
      <c r="B53">
        <v>3</v>
      </c>
    </row>
    <row r="54" spans="1:2" ht="12.75">
      <c r="A54">
        <v>2527</v>
      </c>
      <c r="B54">
        <v>2</v>
      </c>
    </row>
    <row r="55" spans="1:2" ht="12.75">
      <c r="A55">
        <v>2529</v>
      </c>
      <c r="B55">
        <v>4</v>
      </c>
    </row>
    <row r="56" spans="1:2" ht="12.75">
      <c r="A56">
        <v>2532</v>
      </c>
      <c r="B56">
        <v>1</v>
      </c>
    </row>
    <row r="57" spans="1:2" ht="12.75">
      <c r="A57">
        <v>2539</v>
      </c>
      <c r="B57">
        <v>3</v>
      </c>
    </row>
    <row r="58" spans="1:2" ht="12.75">
      <c r="A58">
        <v>2540</v>
      </c>
      <c r="B58">
        <v>6</v>
      </c>
    </row>
    <row r="59" spans="1:2" ht="12.75">
      <c r="A59">
        <v>2541</v>
      </c>
      <c r="B59">
        <v>5</v>
      </c>
    </row>
    <row r="60" spans="1:2" ht="12.75">
      <c r="A60">
        <v>2543</v>
      </c>
      <c r="B60">
        <v>6</v>
      </c>
    </row>
    <row r="61" spans="1:2" ht="12.75">
      <c r="A61">
        <v>2546</v>
      </c>
      <c r="B61">
        <v>6</v>
      </c>
    </row>
    <row r="62" spans="1:2" ht="12.75">
      <c r="A62">
        <v>2611</v>
      </c>
      <c r="B62">
        <v>6</v>
      </c>
    </row>
    <row r="63" spans="1:2" ht="12.75">
      <c r="A63">
        <v>2612</v>
      </c>
      <c r="B63">
        <v>3</v>
      </c>
    </row>
    <row r="64" spans="1:2" ht="12.75">
      <c r="A64">
        <v>2616</v>
      </c>
      <c r="B64">
        <v>5</v>
      </c>
    </row>
    <row r="65" spans="1:2" ht="12.75">
      <c r="A65">
        <v>2620</v>
      </c>
      <c r="B65">
        <v>4</v>
      </c>
    </row>
    <row r="66" spans="1:2" ht="12.75">
      <c r="A66">
        <v>2630</v>
      </c>
      <c r="B66">
        <v>5</v>
      </c>
    </row>
    <row r="67" spans="1:2" ht="12.75">
      <c r="A67">
        <v>2632</v>
      </c>
      <c r="B67">
        <v>4</v>
      </c>
    </row>
    <row r="68" spans="1:2" ht="12.75">
      <c r="A68">
        <v>2634</v>
      </c>
      <c r="B68">
        <v>2</v>
      </c>
    </row>
    <row r="69" spans="1:2" ht="12.75">
      <c r="A69">
        <v>2636</v>
      </c>
      <c r="B69">
        <v>2</v>
      </c>
    </row>
    <row r="70" spans="1:2" ht="12.75">
      <c r="A70">
        <v>2639</v>
      </c>
      <c r="B70">
        <v>4</v>
      </c>
    </row>
    <row r="71" spans="1:2" ht="12.75">
      <c r="A71">
        <v>2640</v>
      </c>
      <c r="B71">
        <v>2</v>
      </c>
    </row>
    <row r="72" spans="1:2" ht="12.75">
      <c r="A72">
        <v>2642</v>
      </c>
      <c r="B72">
        <v>2</v>
      </c>
    </row>
    <row r="73" spans="1:2" ht="12.75">
      <c r="A73">
        <v>2648</v>
      </c>
      <c r="B73">
        <v>5</v>
      </c>
    </row>
    <row r="74" spans="1:2" ht="12.75">
      <c r="A74">
        <v>2650</v>
      </c>
      <c r="B74">
        <v>3</v>
      </c>
    </row>
    <row r="75" spans="1:2" ht="12.75">
      <c r="A75">
        <v>2656</v>
      </c>
      <c r="B75">
        <v>4</v>
      </c>
    </row>
    <row r="76" spans="1:2" ht="12.75">
      <c r="A76">
        <v>2662</v>
      </c>
      <c r="B76">
        <v>3</v>
      </c>
    </row>
    <row r="77" spans="1:2" ht="12.75">
      <c r="A77">
        <v>2669</v>
      </c>
      <c r="B77">
        <v>3</v>
      </c>
    </row>
    <row r="78" spans="1:2" ht="12.75">
      <c r="A78">
        <v>2670</v>
      </c>
      <c r="B78">
        <v>3</v>
      </c>
    </row>
    <row r="79" spans="1:2" ht="12.75">
      <c r="A79">
        <v>2672</v>
      </c>
      <c r="B79">
        <v>6</v>
      </c>
    </row>
    <row r="80" spans="1:2" ht="12.75">
      <c r="A80">
        <v>2673</v>
      </c>
      <c r="B80">
        <v>3</v>
      </c>
    </row>
    <row r="81" spans="1:2" ht="12.75">
      <c r="A81">
        <v>2678</v>
      </c>
      <c r="B81">
        <v>3</v>
      </c>
    </row>
    <row r="82" spans="1:2" ht="12.75">
      <c r="A82">
        <v>2680</v>
      </c>
      <c r="B82">
        <v>5</v>
      </c>
    </row>
    <row r="83" spans="1:2" ht="12.75">
      <c r="A83">
        <v>2683</v>
      </c>
      <c r="B83">
        <v>3</v>
      </c>
    </row>
    <row r="84" spans="1:2" ht="12.75">
      <c r="A84">
        <v>2685</v>
      </c>
      <c r="B84">
        <v>2</v>
      </c>
    </row>
    <row r="85" spans="1:2" ht="12.75">
      <c r="A85">
        <v>2690</v>
      </c>
      <c r="B85">
        <v>3</v>
      </c>
    </row>
    <row r="86" spans="1:2" ht="12.75">
      <c r="A86">
        <v>2693</v>
      </c>
      <c r="B86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0"/>
  <sheetViews>
    <sheetView workbookViewId="0"/>
  </sheetViews>
  <sheetFormatPr defaultColWidth="14.42578125" defaultRowHeight="15.75" customHeight="1"/>
  <sheetData>
    <row r="2" spans="1:2" ht="15.75" customHeight="1">
      <c r="A2" s="8" t="str">
        <f ca="1">IFERROR(__xludf.DUMMYFUNCTION("IMPORTRANGE(""1KPLZIBYklGObEyIT9uJGPG99oosNhq5fUjKx7WRx_Xk"",""SEM1!P6:Q90"")"),"2451")</f>
        <v>2451</v>
      </c>
      <c r="B2">
        <v>7</v>
      </c>
    </row>
    <row r="3" spans="1:2" ht="15.75" customHeight="1">
      <c r="A3">
        <v>2452</v>
      </c>
      <c r="B3">
        <v>12</v>
      </c>
    </row>
    <row r="4" spans="1:2" ht="15.75" customHeight="1">
      <c r="A4">
        <v>2455</v>
      </c>
      <c r="B4">
        <v>13</v>
      </c>
    </row>
    <row r="5" spans="1:2" ht="15.75" customHeight="1">
      <c r="A5">
        <v>2456</v>
      </c>
      <c r="B5">
        <v>19</v>
      </c>
    </row>
    <row r="6" spans="1:2" ht="15.75" customHeight="1">
      <c r="A6">
        <v>2457</v>
      </c>
      <c r="B6">
        <v>10</v>
      </c>
    </row>
    <row r="7" spans="1:2" ht="15.75" customHeight="1">
      <c r="A7">
        <v>2460</v>
      </c>
      <c r="B7">
        <v>16</v>
      </c>
    </row>
    <row r="8" spans="1:2" ht="15.75" customHeight="1">
      <c r="A8">
        <v>2461</v>
      </c>
      <c r="B8">
        <v>10</v>
      </c>
    </row>
    <row r="9" spans="1:2" ht="15.75" customHeight="1">
      <c r="A9">
        <v>2463</v>
      </c>
      <c r="B9">
        <v>13</v>
      </c>
    </row>
    <row r="10" spans="1:2" ht="15.75" customHeight="1">
      <c r="A10">
        <v>2464</v>
      </c>
      <c r="B10">
        <v>13</v>
      </c>
    </row>
    <row r="11" spans="1:2" ht="15.75" customHeight="1">
      <c r="A11">
        <v>2465</v>
      </c>
      <c r="B11">
        <v>14</v>
      </c>
    </row>
    <row r="12" spans="1:2" ht="15.75" customHeight="1">
      <c r="A12">
        <v>2466</v>
      </c>
      <c r="B12">
        <v>15</v>
      </c>
    </row>
    <row r="13" spans="1:2" ht="15.75" customHeight="1">
      <c r="A13">
        <v>2467</v>
      </c>
      <c r="B13">
        <v>15</v>
      </c>
    </row>
    <row r="14" spans="1:2" ht="15.75" customHeight="1">
      <c r="A14">
        <v>2468</v>
      </c>
      <c r="B14">
        <v>12</v>
      </c>
    </row>
    <row r="15" spans="1:2" ht="15.75" customHeight="1">
      <c r="A15">
        <v>2469</v>
      </c>
      <c r="B15">
        <v>6</v>
      </c>
    </row>
    <row r="16" spans="1:2" ht="15.75" customHeight="1">
      <c r="A16">
        <v>2470</v>
      </c>
      <c r="B16">
        <v>11</v>
      </c>
    </row>
    <row r="17" spans="1:2" ht="15.75" customHeight="1">
      <c r="A17">
        <v>2471</v>
      </c>
      <c r="B17">
        <v>14</v>
      </c>
    </row>
    <row r="18" spans="1:2" ht="15.75" customHeight="1">
      <c r="A18">
        <v>2472</v>
      </c>
      <c r="B18">
        <v>5</v>
      </c>
    </row>
    <row r="19" spans="1:2" ht="15.75" customHeight="1">
      <c r="A19">
        <v>2474</v>
      </c>
      <c r="B19">
        <v>16</v>
      </c>
    </row>
    <row r="20" spans="1:2" ht="15.75" customHeight="1">
      <c r="A20">
        <v>2475</v>
      </c>
      <c r="B20">
        <v>14</v>
      </c>
    </row>
    <row r="21" spans="1:2" ht="15.75" customHeight="1">
      <c r="A21">
        <v>2477</v>
      </c>
      <c r="B21">
        <v>11</v>
      </c>
    </row>
    <row r="22" spans="1:2" ht="15.75" customHeight="1">
      <c r="A22">
        <v>2478</v>
      </c>
      <c r="B22">
        <v>10</v>
      </c>
    </row>
    <row r="23" spans="1:2" ht="15.75" customHeight="1">
      <c r="A23">
        <v>2479</v>
      </c>
      <c r="B23">
        <v>8</v>
      </c>
    </row>
    <row r="24" spans="1:2" ht="12.75">
      <c r="A24">
        <v>2480</v>
      </c>
      <c r="B24">
        <v>13</v>
      </c>
    </row>
    <row r="25" spans="1:2" ht="12.75">
      <c r="A25">
        <v>2481</v>
      </c>
      <c r="B25">
        <v>9</v>
      </c>
    </row>
    <row r="26" spans="1:2" ht="12.75">
      <c r="A26">
        <v>2482</v>
      </c>
      <c r="B26">
        <v>13</v>
      </c>
    </row>
    <row r="27" spans="1:2" ht="12.75">
      <c r="A27">
        <v>2484</v>
      </c>
      <c r="B27">
        <v>13</v>
      </c>
    </row>
    <row r="28" spans="1:2" ht="12.75">
      <c r="A28">
        <v>2485</v>
      </c>
      <c r="B28">
        <v>13</v>
      </c>
    </row>
    <row r="29" spans="1:2" ht="12.75">
      <c r="A29">
        <v>2486</v>
      </c>
      <c r="B29">
        <v>9</v>
      </c>
    </row>
    <row r="30" spans="1:2" ht="12.75">
      <c r="A30">
        <v>2487</v>
      </c>
      <c r="B30">
        <v>9</v>
      </c>
    </row>
    <row r="31" spans="1:2" ht="12.75">
      <c r="A31">
        <v>2488</v>
      </c>
      <c r="B31">
        <v>8</v>
      </c>
    </row>
    <row r="32" spans="1:2" ht="12.75">
      <c r="A32">
        <v>2491</v>
      </c>
      <c r="B32">
        <v>13</v>
      </c>
    </row>
    <row r="33" spans="1:2" ht="12.75">
      <c r="A33">
        <v>2492</v>
      </c>
      <c r="B33">
        <v>9</v>
      </c>
    </row>
    <row r="34" spans="1:2" ht="12.75">
      <c r="A34">
        <v>2493</v>
      </c>
      <c r="B34">
        <v>13</v>
      </c>
    </row>
    <row r="35" spans="1:2" ht="12.75">
      <c r="A35">
        <v>2494</v>
      </c>
      <c r="B35">
        <v>12</v>
      </c>
    </row>
    <row r="36" spans="1:2" ht="12.75">
      <c r="A36">
        <v>2495</v>
      </c>
      <c r="B36">
        <v>8</v>
      </c>
    </row>
    <row r="37" spans="1:2" ht="12.75">
      <c r="A37">
        <v>2496</v>
      </c>
      <c r="B37">
        <v>5</v>
      </c>
    </row>
    <row r="38" spans="1:2" ht="12.75">
      <c r="A38">
        <v>2497</v>
      </c>
      <c r="B38">
        <v>11</v>
      </c>
    </row>
    <row r="39" spans="1:2" ht="12.75">
      <c r="A39">
        <v>2498</v>
      </c>
      <c r="B39">
        <v>12</v>
      </c>
    </row>
    <row r="40" spans="1:2" ht="12.75">
      <c r="A40">
        <v>2499</v>
      </c>
      <c r="B40">
        <v>11</v>
      </c>
    </row>
    <row r="41" spans="1:2" ht="12.75">
      <c r="A41">
        <v>2500</v>
      </c>
      <c r="B41">
        <v>15</v>
      </c>
    </row>
    <row r="42" spans="1:2" ht="12.75">
      <c r="A42">
        <v>2501</v>
      </c>
      <c r="B42">
        <v>8</v>
      </c>
    </row>
    <row r="43" spans="1:2" ht="12.75">
      <c r="A43">
        <v>2504</v>
      </c>
      <c r="B43">
        <v>16</v>
      </c>
    </row>
    <row r="44" spans="1:2" ht="12.75">
      <c r="A44">
        <v>2505</v>
      </c>
      <c r="B44">
        <v>10</v>
      </c>
    </row>
    <row r="45" spans="1:2" ht="12.75">
      <c r="A45">
        <v>2506</v>
      </c>
      <c r="B45">
        <v>9</v>
      </c>
    </row>
    <row r="46" spans="1:2" ht="12.75">
      <c r="A46">
        <v>2507</v>
      </c>
      <c r="B46">
        <v>9</v>
      </c>
    </row>
    <row r="47" spans="1:2" ht="12.75">
      <c r="A47">
        <v>2509</v>
      </c>
      <c r="B47">
        <v>13</v>
      </c>
    </row>
    <row r="48" spans="1:2" ht="12.75">
      <c r="A48">
        <v>2510</v>
      </c>
      <c r="B48">
        <v>13</v>
      </c>
    </row>
    <row r="49" spans="1:2" ht="12.75">
      <c r="A49">
        <v>2511</v>
      </c>
      <c r="B49">
        <v>16</v>
      </c>
    </row>
    <row r="50" spans="1:2" ht="12.75">
      <c r="A50">
        <v>2512</v>
      </c>
      <c r="B50">
        <v>8</v>
      </c>
    </row>
    <row r="51" spans="1:2" ht="12.75">
      <c r="A51">
        <v>2513</v>
      </c>
      <c r="B51">
        <v>5</v>
      </c>
    </row>
    <row r="52" spans="1:2" ht="12.75">
      <c r="A52">
        <v>2515</v>
      </c>
      <c r="B52">
        <v>10</v>
      </c>
    </row>
    <row r="53" spans="1:2" ht="12.75">
      <c r="A53">
        <v>2516</v>
      </c>
      <c r="B53">
        <v>16</v>
      </c>
    </row>
    <row r="54" spans="1:2" ht="12.75">
      <c r="A54">
        <v>2517</v>
      </c>
      <c r="B54">
        <v>17</v>
      </c>
    </row>
    <row r="55" spans="1:2" ht="12.75">
      <c r="A55">
        <v>2518</v>
      </c>
      <c r="B55">
        <v>16</v>
      </c>
    </row>
    <row r="56" spans="1:2" ht="12.75">
      <c r="A56">
        <v>2519</v>
      </c>
      <c r="B56">
        <v>15</v>
      </c>
    </row>
    <row r="57" spans="1:2" ht="12.75">
      <c r="A57">
        <v>2520</v>
      </c>
      <c r="B57">
        <v>11</v>
      </c>
    </row>
    <row r="58" spans="1:2" ht="12.75">
      <c r="A58">
        <v>2521</v>
      </c>
      <c r="B58">
        <v>12</v>
      </c>
    </row>
    <row r="59" spans="1:2" ht="12.75">
      <c r="A59">
        <v>2522</v>
      </c>
      <c r="B59">
        <v>11</v>
      </c>
    </row>
    <row r="60" spans="1:2" ht="12.75">
      <c r="A60">
        <v>2523</v>
      </c>
      <c r="B60">
        <v>9</v>
      </c>
    </row>
    <row r="61" spans="1:2" ht="12.75">
      <c r="A61">
        <v>2525</v>
      </c>
      <c r="B61">
        <v>14</v>
      </c>
    </row>
    <row r="62" spans="1:2" ht="12.75">
      <c r="A62">
        <v>2527</v>
      </c>
      <c r="B62">
        <v>7</v>
      </c>
    </row>
    <row r="63" spans="1:2" ht="12.75">
      <c r="A63">
        <v>2528</v>
      </c>
      <c r="B63">
        <v>12</v>
      </c>
    </row>
    <row r="64" spans="1:2" ht="12.75">
      <c r="A64">
        <v>2529</v>
      </c>
      <c r="B64">
        <v>5</v>
      </c>
    </row>
    <row r="65" spans="1:2" ht="12.75">
      <c r="A65">
        <v>2530</v>
      </c>
      <c r="B65">
        <v>14</v>
      </c>
    </row>
    <row r="66" spans="1:2" ht="12.75">
      <c r="A66">
        <v>2531</v>
      </c>
      <c r="B66">
        <v>13</v>
      </c>
    </row>
    <row r="67" spans="1:2" ht="12.75">
      <c r="A67">
        <v>2532</v>
      </c>
      <c r="B67">
        <v>5</v>
      </c>
    </row>
    <row r="68" spans="1:2" ht="12.75">
      <c r="A68">
        <v>2533</v>
      </c>
      <c r="B68">
        <v>7</v>
      </c>
    </row>
    <row r="69" spans="1:2" ht="12.75">
      <c r="A69">
        <v>2534</v>
      </c>
      <c r="B69">
        <v>14</v>
      </c>
    </row>
    <row r="70" spans="1:2" ht="12.75">
      <c r="A70">
        <v>2535</v>
      </c>
      <c r="B70">
        <v>16</v>
      </c>
    </row>
    <row r="71" spans="1:2" ht="12.75">
      <c r="A71">
        <v>2536</v>
      </c>
      <c r="B71">
        <v>13</v>
      </c>
    </row>
    <row r="72" spans="1:2" ht="12.75">
      <c r="A72">
        <v>2537</v>
      </c>
      <c r="B72">
        <v>17</v>
      </c>
    </row>
    <row r="73" spans="1:2" ht="12.75">
      <c r="A73">
        <v>2538</v>
      </c>
      <c r="B73">
        <v>8</v>
      </c>
    </row>
    <row r="74" spans="1:2" ht="12.75">
      <c r="A74">
        <v>2539</v>
      </c>
      <c r="B74">
        <v>10</v>
      </c>
    </row>
    <row r="75" spans="1:2" ht="12.75">
      <c r="A75">
        <v>2541</v>
      </c>
      <c r="B75">
        <v>17</v>
      </c>
    </row>
    <row r="76" spans="1:2" ht="12.75">
      <c r="A76">
        <v>2542</v>
      </c>
      <c r="B76">
        <v>16</v>
      </c>
    </row>
    <row r="77" spans="1:2" ht="12.75">
      <c r="A77">
        <v>2543</v>
      </c>
      <c r="B77">
        <v>17</v>
      </c>
    </row>
    <row r="78" spans="1:2" ht="12.75">
      <c r="A78">
        <v>2544</v>
      </c>
      <c r="B78">
        <v>6</v>
      </c>
    </row>
    <row r="79" spans="1:2" ht="12.75">
      <c r="A79">
        <v>2545</v>
      </c>
      <c r="B79">
        <v>18</v>
      </c>
    </row>
    <row r="80" spans="1:2" ht="12.75">
      <c r="A80">
        <v>2546</v>
      </c>
      <c r="B80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TYBCOM B</vt:lpstr>
      <vt:lpstr>TYBCOM B PER</vt:lpstr>
      <vt:lpstr>PHBW</vt:lpstr>
      <vt:lpstr>DIT</vt:lpstr>
      <vt:lpstr>CSA</vt:lpstr>
      <vt:lpstr>EM</vt:lpstr>
      <vt:lpstr>MR</vt:lpstr>
      <vt:lpstr>'TYBCOM 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2017-08-12T06:33:23Z</cp:lastPrinted>
  <dcterms:modified xsi:type="dcterms:W3CDTF">2017-08-12T06:48:04Z</dcterms:modified>
</cp:coreProperties>
</file>