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2\Desktop\"/>
    </mc:Choice>
  </mc:AlternateContent>
  <bookViews>
    <workbookView xWindow="0" yWindow="0" windowWidth="20280" windowHeight="7230"/>
  </bookViews>
  <sheets>
    <sheet name="TYBCOM A" sheetId="1" r:id="rId1"/>
    <sheet name="TYBCOM A PER" sheetId="2" r:id="rId2"/>
    <sheet name="CHE" sheetId="3" state="hidden" r:id="rId3"/>
    <sheet name="OPT" sheetId="4" r:id="rId4"/>
    <sheet name="PHBW" sheetId="5" state="hidden" r:id="rId5"/>
    <sheet name="CSA" sheetId="6" state="hidden" r:id="rId6"/>
    <sheet name="EM" sheetId="7" state="hidden" r:id="rId7"/>
    <sheet name="MR" sheetId="8" state="hidden" r:id="rId8"/>
    <sheet name="DIT" sheetId="9" state="hidden" r:id="rId9"/>
  </sheets>
  <calcPr calcId="152511"/>
</workbook>
</file>

<file path=xl/calcChain.xml><?xml version="1.0" encoding="utf-8"?>
<calcChain xmlns="http://schemas.openxmlformats.org/spreadsheetml/2006/main">
  <c r="O100" i="2" l="1"/>
  <c r="N100" i="2"/>
  <c r="K100" i="2"/>
  <c r="O99" i="2"/>
  <c r="M99" i="2"/>
  <c r="L99" i="2"/>
  <c r="K99" i="2"/>
  <c r="N98" i="2"/>
  <c r="M98" i="2"/>
  <c r="L98" i="2"/>
  <c r="K98" i="2"/>
  <c r="O97" i="2"/>
  <c r="M97" i="2"/>
  <c r="L97" i="2"/>
  <c r="K97" i="2"/>
  <c r="O96" i="2"/>
  <c r="M96" i="2"/>
  <c r="L96" i="2"/>
  <c r="K96" i="2"/>
  <c r="N95" i="2"/>
  <c r="M95" i="2"/>
  <c r="L95" i="2"/>
  <c r="K95" i="2"/>
  <c r="O94" i="2"/>
  <c r="N94" i="2"/>
  <c r="K94" i="2"/>
  <c r="O93" i="2"/>
  <c r="N93" i="2"/>
  <c r="K93" i="2"/>
  <c r="O92" i="2"/>
  <c r="N92" i="2"/>
  <c r="K92" i="2"/>
  <c r="N91" i="2"/>
  <c r="M91" i="2"/>
  <c r="L91" i="2"/>
  <c r="K91" i="2"/>
  <c r="N90" i="2"/>
  <c r="M90" i="2"/>
  <c r="L90" i="2"/>
  <c r="K90" i="2"/>
  <c r="O89" i="2"/>
  <c r="M89" i="2"/>
  <c r="L89" i="2"/>
  <c r="K89" i="2"/>
  <c r="N88" i="2"/>
  <c r="M88" i="2"/>
  <c r="L88" i="2"/>
  <c r="K88" i="2"/>
  <c r="O87" i="2"/>
  <c r="N87" i="2"/>
  <c r="K87" i="2"/>
  <c r="O86" i="2"/>
  <c r="N86" i="2"/>
  <c r="J86" i="2"/>
  <c r="N85" i="2"/>
  <c r="M85" i="2"/>
  <c r="L85" i="2"/>
  <c r="K85" i="2"/>
  <c r="O84" i="2"/>
  <c r="N84" i="2"/>
  <c r="K84" i="2"/>
  <c r="O83" i="2"/>
  <c r="N83" i="2"/>
  <c r="K83" i="2"/>
  <c r="N82" i="2"/>
  <c r="M82" i="2"/>
  <c r="L82" i="2"/>
  <c r="K82" i="2"/>
  <c r="O81" i="2"/>
  <c r="N81" i="2"/>
  <c r="J81" i="2"/>
  <c r="O80" i="2"/>
  <c r="M80" i="2"/>
  <c r="L80" i="2"/>
  <c r="J80" i="2"/>
  <c r="O79" i="2"/>
  <c r="N79" i="2"/>
  <c r="K79" i="2"/>
  <c r="O78" i="2"/>
  <c r="M78" i="2"/>
  <c r="L78" i="2"/>
  <c r="K78" i="2"/>
  <c r="O77" i="2"/>
  <c r="N77" i="2"/>
  <c r="K77" i="2"/>
  <c r="O76" i="2"/>
  <c r="N76" i="2"/>
  <c r="K76" i="2"/>
  <c r="O75" i="2"/>
  <c r="M75" i="2"/>
  <c r="L75" i="2"/>
  <c r="K75" i="2"/>
  <c r="O74" i="2"/>
  <c r="M74" i="2"/>
  <c r="L74" i="2"/>
  <c r="K74" i="2"/>
  <c r="N73" i="2"/>
  <c r="M73" i="2"/>
  <c r="L73" i="2"/>
  <c r="K73" i="2"/>
  <c r="O72" i="2"/>
  <c r="N72" i="2"/>
  <c r="J72" i="2"/>
  <c r="O71" i="2"/>
  <c r="M71" i="2"/>
  <c r="L71" i="2"/>
  <c r="K71" i="2"/>
  <c r="O70" i="2"/>
  <c r="N70" i="2"/>
  <c r="J70" i="2"/>
  <c r="N69" i="2"/>
  <c r="M69" i="2"/>
  <c r="L69" i="2"/>
  <c r="J69" i="2"/>
  <c r="O68" i="2"/>
  <c r="M68" i="2"/>
  <c r="L68" i="2"/>
  <c r="K68" i="2"/>
  <c r="N67" i="2"/>
  <c r="M67" i="2"/>
  <c r="L67" i="2"/>
  <c r="K67" i="2"/>
  <c r="O66" i="2"/>
  <c r="N66" i="2"/>
  <c r="J66" i="2"/>
  <c r="N65" i="2"/>
  <c r="M65" i="2"/>
  <c r="L65" i="2"/>
  <c r="J65" i="2"/>
  <c r="O64" i="2"/>
  <c r="N64" i="2"/>
  <c r="K64" i="2"/>
  <c r="O63" i="2"/>
  <c r="N63" i="2"/>
  <c r="K63" i="2"/>
  <c r="N62" i="2"/>
  <c r="M62" i="2"/>
  <c r="L62" i="2"/>
  <c r="K62" i="2"/>
  <c r="O61" i="2"/>
  <c r="N61" i="2"/>
  <c r="K61" i="2"/>
  <c r="N60" i="2"/>
  <c r="M60" i="2"/>
  <c r="L60" i="2"/>
  <c r="K60" i="2"/>
  <c r="O59" i="2"/>
  <c r="M59" i="2"/>
  <c r="L59" i="2"/>
  <c r="J59" i="2"/>
  <c r="O58" i="2"/>
  <c r="M58" i="2"/>
  <c r="L58" i="2"/>
  <c r="J58" i="2"/>
  <c r="O57" i="2"/>
  <c r="M57" i="2"/>
  <c r="L57" i="2"/>
  <c r="J57" i="2"/>
  <c r="O56" i="2"/>
  <c r="M56" i="2"/>
  <c r="L56" i="2"/>
  <c r="K56" i="2"/>
  <c r="N55" i="2"/>
  <c r="M55" i="2"/>
  <c r="L55" i="2"/>
  <c r="K55" i="2"/>
  <c r="O54" i="2"/>
  <c r="N54" i="2"/>
  <c r="K54" i="2"/>
  <c r="O53" i="2"/>
  <c r="N53" i="2"/>
  <c r="K53" i="2"/>
  <c r="O52" i="2"/>
  <c r="N52" i="2"/>
  <c r="J52" i="2"/>
  <c r="O51" i="2"/>
  <c r="N51" i="2"/>
  <c r="J51" i="2"/>
  <c r="O50" i="2"/>
  <c r="N50" i="2"/>
  <c r="K50" i="2"/>
  <c r="N49" i="2"/>
  <c r="M49" i="2"/>
  <c r="L49" i="2"/>
  <c r="J49" i="2"/>
  <c r="O48" i="2"/>
  <c r="N48" i="2"/>
  <c r="J48" i="2"/>
  <c r="O47" i="2"/>
  <c r="M47" i="2"/>
  <c r="L47" i="2"/>
  <c r="K47" i="2"/>
  <c r="O46" i="2"/>
  <c r="N46" i="2"/>
  <c r="K46" i="2"/>
  <c r="O45" i="2"/>
  <c r="N45" i="2"/>
  <c r="J45" i="2"/>
  <c r="O44" i="2"/>
  <c r="M44" i="2"/>
  <c r="L44" i="2"/>
  <c r="K44" i="2"/>
  <c r="O43" i="2"/>
  <c r="M43" i="2"/>
  <c r="L43" i="2"/>
  <c r="K43" i="2"/>
  <c r="N42" i="2"/>
  <c r="M42" i="2"/>
  <c r="L42" i="2"/>
  <c r="K42" i="2"/>
  <c r="O41" i="2"/>
  <c r="N41" i="2"/>
  <c r="J41" i="2"/>
  <c r="N40" i="2"/>
  <c r="M40" i="2"/>
  <c r="L40" i="2"/>
  <c r="J40" i="2"/>
  <c r="O39" i="2"/>
  <c r="M39" i="2"/>
  <c r="L39" i="2"/>
  <c r="J39" i="2"/>
  <c r="O38" i="2"/>
  <c r="M38" i="2"/>
  <c r="L38" i="2"/>
  <c r="K38" i="2"/>
  <c r="N37" i="2"/>
  <c r="M37" i="2"/>
  <c r="L37" i="2"/>
  <c r="K37" i="2"/>
  <c r="O36" i="2"/>
  <c r="N36" i="2"/>
  <c r="K36" i="2"/>
  <c r="O35" i="2"/>
  <c r="M35" i="2"/>
  <c r="L35" i="2"/>
  <c r="K35" i="2"/>
  <c r="O34" i="2"/>
  <c r="M34" i="2"/>
  <c r="L34" i="2"/>
  <c r="K34" i="2"/>
  <c r="O33" i="2"/>
  <c r="M33" i="2"/>
  <c r="L33" i="2"/>
  <c r="K33" i="2"/>
  <c r="O32" i="2"/>
  <c r="M32" i="2"/>
  <c r="L32" i="2"/>
  <c r="K32" i="2"/>
  <c r="O31" i="2"/>
  <c r="N31" i="2"/>
  <c r="J31" i="2"/>
  <c r="O30" i="2"/>
  <c r="M30" i="2"/>
  <c r="L30" i="2"/>
  <c r="K30" i="2"/>
  <c r="O29" i="2"/>
  <c r="N29" i="2"/>
  <c r="K29" i="2"/>
  <c r="N28" i="2"/>
  <c r="M28" i="2"/>
  <c r="L28" i="2"/>
  <c r="K28" i="2"/>
  <c r="O27" i="2"/>
  <c r="N27" i="2"/>
  <c r="K27" i="2"/>
  <c r="O26" i="2"/>
  <c r="M26" i="2"/>
  <c r="L26" i="2"/>
  <c r="K26" i="2"/>
  <c r="O25" i="2"/>
  <c r="N25" i="2"/>
  <c r="J25" i="2"/>
  <c r="O24" i="2"/>
  <c r="M24" i="2"/>
  <c r="L24" i="2"/>
  <c r="K24" i="2"/>
  <c r="O23" i="2"/>
  <c r="M23" i="2"/>
  <c r="L23" i="2"/>
  <c r="K23" i="2"/>
  <c r="O22" i="2"/>
  <c r="N22" i="2"/>
  <c r="K22" i="2"/>
  <c r="O21" i="2"/>
  <c r="M21" i="2"/>
  <c r="L21" i="2"/>
  <c r="K21" i="2"/>
  <c r="O20" i="2"/>
  <c r="N20" i="2"/>
  <c r="K20" i="2"/>
  <c r="N19" i="2"/>
  <c r="M19" i="2"/>
  <c r="L19" i="2"/>
  <c r="K19" i="2"/>
  <c r="N18" i="2"/>
  <c r="M18" i="2"/>
  <c r="L18" i="2"/>
  <c r="K18" i="2"/>
  <c r="O17" i="2"/>
  <c r="M17" i="2"/>
  <c r="L17" i="2"/>
  <c r="J17" i="2"/>
  <c r="O16" i="2"/>
  <c r="M16" i="2"/>
  <c r="L16" i="2"/>
  <c r="K16" i="2"/>
  <c r="O15" i="2"/>
  <c r="M15" i="2"/>
  <c r="L15" i="2"/>
  <c r="K15" i="2"/>
  <c r="N14" i="2"/>
  <c r="M14" i="2"/>
  <c r="L14" i="2"/>
  <c r="K14" i="2"/>
  <c r="O13" i="2"/>
  <c r="M13" i="2"/>
  <c r="L13" i="2"/>
  <c r="K13" i="2"/>
  <c r="N12" i="2"/>
  <c r="M12" i="2"/>
  <c r="L12" i="2"/>
  <c r="K12" i="2"/>
  <c r="O11" i="2"/>
  <c r="N11" i="2"/>
  <c r="J11" i="2"/>
  <c r="O10" i="2"/>
  <c r="N10" i="2"/>
  <c r="K10" i="2"/>
  <c r="O9" i="2"/>
  <c r="N9" i="2"/>
  <c r="J9" i="2"/>
  <c r="N8" i="2"/>
  <c r="M8" i="2"/>
  <c r="L8" i="2"/>
  <c r="K8" i="2"/>
  <c r="O7" i="2"/>
  <c r="N7" i="2"/>
  <c r="J7" i="2"/>
  <c r="L103" i="1"/>
  <c r="O102" i="1"/>
  <c r="N102" i="1"/>
  <c r="M102" i="1"/>
  <c r="L102" i="1"/>
  <c r="K102" i="1"/>
  <c r="J102" i="1"/>
  <c r="O101" i="1"/>
  <c r="N101" i="1"/>
  <c r="M101" i="1"/>
  <c r="L101" i="1"/>
  <c r="K101" i="1"/>
  <c r="J101" i="1"/>
  <c r="O100" i="1"/>
  <c r="N100" i="1"/>
  <c r="M100" i="1"/>
  <c r="L100" i="1"/>
  <c r="K100" i="1"/>
  <c r="J100" i="1"/>
  <c r="O99" i="1"/>
  <c r="N99" i="1"/>
  <c r="M99" i="1"/>
  <c r="L99" i="1"/>
  <c r="K99" i="1"/>
  <c r="J99" i="1"/>
  <c r="O98" i="1"/>
  <c r="N98" i="1"/>
  <c r="M98" i="1"/>
  <c r="L98" i="1"/>
  <c r="K98" i="1"/>
  <c r="J98" i="1"/>
  <c r="O97" i="1"/>
  <c r="N97" i="1"/>
  <c r="M97" i="1"/>
  <c r="L97" i="1"/>
  <c r="K97" i="1"/>
  <c r="J97" i="1"/>
  <c r="O96" i="1"/>
  <c r="N96" i="1"/>
  <c r="M96" i="1"/>
  <c r="L96" i="1"/>
  <c r="K96" i="1"/>
  <c r="J96" i="1"/>
  <c r="O95" i="1"/>
  <c r="N95" i="1"/>
  <c r="M95" i="1"/>
  <c r="L95" i="1"/>
  <c r="K95" i="1"/>
  <c r="J95" i="1"/>
  <c r="O94" i="1"/>
  <c r="N94" i="1"/>
  <c r="M94" i="1"/>
  <c r="L94" i="1"/>
  <c r="K94" i="1"/>
  <c r="J94" i="1"/>
  <c r="O93" i="1"/>
  <c r="N93" i="1"/>
  <c r="M93" i="1"/>
  <c r="L93" i="1"/>
  <c r="K93" i="1"/>
  <c r="J93" i="1"/>
  <c r="O92" i="1"/>
  <c r="N92" i="1"/>
  <c r="M92" i="1"/>
  <c r="L92" i="1"/>
  <c r="K92" i="1"/>
  <c r="J92" i="1"/>
  <c r="O91" i="1"/>
  <c r="N91" i="1"/>
  <c r="M91" i="1"/>
  <c r="L91" i="1"/>
  <c r="K91" i="1"/>
  <c r="J91" i="1"/>
  <c r="O90" i="1"/>
  <c r="N90" i="1"/>
  <c r="M90" i="1"/>
  <c r="L90" i="1"/>
  <c r="K90" i="1"/>
  <c r="J90" i="1"/>
  <c r="O89" i="1"/>
  <c r="N89" i="1"/>
  <c r="M89" i="1"/>
  <c r="L89" i="1"/>
  <c r="K89" i="1"/>
  <c r="J89" i="1"/>
  <c r="O88" i="1"/>
  <c r="N88" i="1"/>
  <c r="M88" i="1"/>
  <c r="L88" i="1"/>
  <c r="K88" i="1"/>
  <c r="J88" i="1"/>
  <c r="O87" i="1"/>
  <c r="N87" i="1"/>
  <c r="M87" i="1"/>
  <c r="L87" i="1"/>
  <c r="K87" i="1"/>
  <c r="J87" i="1"/>
  <c r="O86" i="1"/>
  <c r="N86" i="1"/>
  <c r="M86" i="1"/>
  <c r="L86" i="1"/>
  <c r="K86" i="1"/>
  <c r="J86" i="1"/>
  <c r="O85" i="1"/>
  <c r="N85" i="1"/>
  <c r="M85" i="1"/>
  <c r="L85" i="1"/>
  <c r="K85" i="1"/>
  <c r="J85" i="1"/>
  <c r="O84" i="1"/>
  <c r="N84" i="1"/>
  <c r="M84" i="1"/>
  <c r="L84" i="1"/>
  <c r="K84" i="1"/>
  <c r="J84" i="1"/>
  <c r="O83" i="1"/>
  <c r="N83" i="1"/>
  <c r="M83" i="1"/>
  <c r="L83" i="1"/>
  <c r="K83" i="1"/>
  <c r="J83" i="1"/>
  <c r="O82" i="1"/>
  <c r="N82" i="1"/>
  <c r="M82" i="1"/>
  <c r="L82" i="1"/>
  <c r="K82" i="1"/>
  <c r="J82" i="1"/>
  <c r="O81" i="1"/>
  <c r="N81" i="1"/>
  <c r="M81" i="1"/>
  <c r="L81" i="1"/>
  <c r="K81" i="1"/>
  <c r="J81" i="1"/>
  <c r="O80" i="1"/>
  <c r="N80" i="1"/>
  <c r="M80" i="1"/>
  <c r="L80" i="1"/>
  <c r="K80" i="1"/>
  <c r="J80" i="1"/>
  <c r="O79" i="1"/>
  <c r="N79" i="1"/>
  <c r="M79" i="1"/>
  <c r="L79" i="1"/>
  <c r="K79" i="1"/>
  <c r="J79" i="1"/>
  <c r="O78" i="1"/>
  <c r="N78" i="1"/>
  <c r="M78" i="1"/>
  <c r="L78" i="1"/>
  <c r="K78" i="1"/>
  <c r="J78" i="1"/>
  <c r="O77" i="1"/>
  <c r="N77" i="1"/>
  <c r="M77" i="1"/>
  <c r="L77" i="1"/>
  <c r="K77" i="1"/>
  <c r="J77" i="1"/>
  <c r="O76" i="1"/>
  <c r="N76" i="1"/>
  <c r="M76" i="1"/>
  <c r="L76" i="1"/>
  <c r="K76" i="1"/>
  <c r="J76" i="1"/>
  <c r="O75" i="1"/>
  <c r="N75" i="1"/>
  <c r="M75" i="1"/>
  <c r="L75" i="1"/>
  <c r="K75" i="1"/>
  <c r="J75" i="1"/>
  <c r="O74" i="1"/>
  <c r="N74" i="1"/>
  <c r="M74" i="1"/>
  <c r="L74" i="1"/>
  <c r="K74" i="1"/>
  <c r="J74" i="1"/>
  <c r="O73" i="1"/>
  <c r="N73" i="1"/>
  <c r="M73" i="1"/>
  <c r="L73" i="1"/>
  <c r="K73" i="1"/>
  <c r="J73" i="1"/>
  <c r="O72" i="1"/>
  <c r="N72" i="1"/>
  <c r="M72" i="1"/>
  <c r="L72" i="1"/>
  <c r="K72" i="1"/>
  <c r="J72" i="1"/>
  <c r="O71" i="1"/>
  <c r="N71" i="1"/>
  <c r="M71" i="1"/>
  <c r="L71" i="1"/>
  <c r="K71" i="1"/>
  <c r="J71" i="1"/>
  <c r="O70" i="1"/>
  <c r="N70" i="1"/>
  <c r="M70" i="1"/>
  <c r="L70" i="1"/>
  <c r="K70" i="1"/>
  <c r="J70" i="1"/>
  <c r="O69" i="1"/>
  <c r="N69" i="1"/>
  <c r="M69" i="1"/>
  <c r="L69" i="1"/>
  <c r="K69" i="1"/>
  <c r="J69" i="1"/>
  <c r="O68" i="1"/>
  <c r="N68" i="1"/>
  <c r="M68" i="1"/>
  <c r="L68" i="1"/>
  <c r="K68" i="1"/>
  <c r="J68" i="1"/>
  <c r="O67" i="1"/>
  <c r="N67" i="1"/>
  <c r="M67" i="1"/>
  <c r="L67" i="1"/>
  <c r="K67" i="1"/>
  <c r="J67" i="1"/>
  <c r="O66" i="1"/>
  <c r="N66" i="1"/>
  <c r="M66" i="1"/>
  <c r="L66" i="1"/>
  <c r="K66" i="1"/>
  <c r="J66" i="1"/>
  <c r="O65" i="1"/>
  <c r="N65" i="1"/>
  <c r="M65" i="1"/>
  <c r="L65" i="1"/>
  <c r="K65" i="1"/>
  <c r="J65" i="1"/>
  <c r="O64" i="1"/>
  <c r="N64" i="1"/>
  <c r="M64" i="1"/>
  <c r="L64" i="1"/>
  <c r="K64" i="1"/>
  <c r="J64" i="1"/>
  <c r="O63" i="1"/>
  <c r="N63" i="1"/>
  <c r="M63" i="1"/>
  <c r="L63" i="1"/>
  <c r="K63" i="1"/>
  <c r="J63" i="1"/>
  <c r="O62" i="1"/>
  <c r="N62" i="1"/>
  <c r="M62" i="1"/>
  <c r="L62" i="1"/>
  <c r="K62" i="1"/>
  <c r="J62" i="1"/>
  <c r="O61" i="1"/>
  <c r="N61" i="1"/>
  <c r="M61" i="1"/>
  <c r="L61" i="1"/>
  <c r="K61" i="1"/>
  <c r="J61" i="1"/>
  <c r="O60" i="1"/>
  <c r="N60" i="1"/>
  <c r="M60" i="1"/>
  <c r="L60" i="1"/>
  <c r="K60" i="1"/>
  <c r="J60" i="1"/>
  <c r="O59" i="1"/>
  <c r="N59" i="1"/>
  <c r="M59" i="1"/>
  <c r="L59" i="1"/>
  <c r="K59" i="1"/>
  <c r="J59" i="1"/>
  <c r="O58" i="1"/>
  <c r="N58" i="1"/>
  <c r="M58" i="1"/>
  <c r="L58" i="1"/>
  <c r="K58" i="1"/>
  <c r="J58" i="1"/>
  <c r="O57" i="1"/>
  <c r="N57" i="1"/>
  <c r="M57" i="1"/>
  <c r="L57" i="1"/>
  <c r="K57" i="1"/>
  <c r="J57" i="1"/>
  <c r="O56" i="1"/>
  <c r="N56" i="1"/>
  <c r="M56" i="1"/>
  <c r="L56" i="1"/>
  <c r="K56" i="1"/>
  <c r="J56" i="1"/>
  <c r="O55" i="1"/>
  <c r="N55" i="1"/>
  <c r="M55" i="1"/>
  <c r="L55" i="1"/>
  <c r="K55" i="1"/>
  <c r="J55" i="1"/>
  <c r="O54" i="1"/>
  <c r="N54" i="1"/>
  <c r="M54" i="1"/>
  <c r="L54" i="1"/>
  <c r="K54" i="1"/>
  <c r="J54" i="1"/>
  <c r="O53" i="1"/>
  <c r="N53" i="1"/>
  <c r="M53" i="1"/>
  <c r="L53" i="1"/>
  <c r="K53" i="1"/>
  <c r="J53" i="1"/>
  <c r="O52" i="1"/>
  <c r="N52" i="1"/>
  <c r="M52" i="1"/>
  <c r="L52" i="1"/>
  <c r="K52" i="1"/>
  <c r="J52" i="1"/>
  <c r="O51" i="1"/>
  <c r="N51" i="1"/>
  <c r="M51" i="1"/>
  <c r="L51" i="1"/>
  <c r="K51" i="1"/>
  <c r="J51" i="1"/>
  <c r="O50" i="1"/>
  <c r="N50" i="1"/>
  <c r="M50" i="1"/>
  <c r="L50" i="1"/>
  <c r="K50" i="1"/>
  <c r="J50" i="1"/>
  <c r="O49" i="1"/>
  <c r="N49" i="1"/>
  <c r="M49" i="1"/>
  <c r="L49" i="1"/>
  <c r="K49" i="1"/>
  <c r="J49" i="1"/>
  <c r="O48" i="1"/>
  <c r="N48" i="1"/>
  <c r="M48" i="1"/>
  <c r="L48" i="1"/>
  <c r="K48" i="1"/>
  <c r="J48" i="1"/>
  <c r="O47" i="1"/>
  <c r="N47" i="1"/>
  <c r="M47" i="1"/>
  <c r="L47" i="1"/>
  <c r="K47" i="1"/>
  <c r="J47" i="1"/>
  <c r="O46" i="1"/>
  <c r="N46" i="1"/>
  <c r="M46" i="1"/>
  <c r="L46" i="1"/>
  <c r="K46" i="1"/>
  <c r="J46" i="1"/>
  <c r="O45" i="1"/>
  <c r="N45" i="1"/>
  <c r="M45" i="1"/>
  <c r="L45" i="1"/>
  <c r="K45" i="1"/>
  <c r="J45" i="1"/>
  <c r="O44" i="1"/>
  <c r="N44" i="1"/>
  <c r="M44" i="1"/>
  <c r="L44" i="1"/>
  <c r="K44" i="1"/>
  <c r="J44" i="1"/>
  <c r="O43" i="1"/>
  <c r="N43" i="1"/>
  <c r="M43" i="1"/>
  <c r="L43" i="1"/>
  <c r="K43" i="1"/>
  <c r="J43" i="1"/>
  <c r="O42" i="1"/>
  <c r="N42" i="1"/>
  <c r="M42" i="1"/>
  <c r="L42" i="1"/>
  <c r="K42" i="1"/>
  <c r="J42" i="1"/>
  <c r="O41" i="1"/>
  <c r="N41" i="1"/>
  <c r="M41" i="1"/>
  <c r="L41" i="1"/>
  <c r="K41" i="1"/>
  <c r="J41" i="1"/>
  <c r="O40" i="1"/>
  <c r="N40" i="1"/>
  <c r="M40" i="1"/>
  <c r="L40" i="1"/>
  <c r="K40" i="1"/>
  <c r="J40" i="1"/>
  <c r="O39" i="1"/>
  <c r="N39" i="1"/>
  <c r="M39" i="1"/>
  <c r="L39" i="1"/>
  <c r="K39" i="1"/>
  <c r="J39" i="1"/>
  <c r="O38" i="1"/>
  <c r="N38" i="1"/>
  <c r="M38" i="1"/>
  <c r="L38" i="1"/>
  <c r="K38" i="1"/>
  <c r="J38" i="1"/>
  <c r="O37" i="1"/>
  <c r="N37" i="1"/>
  <c r="M37" i="1"/>
  <c r="L37" i="1"/>
  <c r="K37" i="1"/>
  <c r="J37" i="1"/>
  <c r="O36" i="1"/>
  <c r="N36" i="1"/>
  <c r="M36" i="1"/>
  <c r="L36" i="1"/>
  <c r="K36" i="1"/>
  <c r="J36" i="1"/>
  <c r="O35" i="1"/>
  <c r="N35" i="1"/>
  <c r="M35" i="1"/>
  <c r="L35" i="1"/>
  <c r="K35" i="1"/>
  <c r="J35" i="1"/>
  <c r="O34" i="1"/>
  <c r="N34" i="1"/>
  <c r="M34" i="1"/>
  <c r="L34" i="1"/>
  <c r="K34" i="1"/>
  <c r="J34" i="1"/>
  <c r="O33" i="1"/>
  <c r="N33" i="1"/>
  <c r="M33" i="1"/>
  <c r="L33" i="1"/>
  <c r="K33" i="1"/>
  <c r="J33" i="1"/>
  <c r="O32" i="1"/>
  <c r="N32" i="1"/>
  <c r="M32" i="1"/>
  <c r="L32" i="1"/>
  <c r="K32" i="1"/>
  <c r="J32" i="1"/>
  <c r="O31" i="1"/>
  <c r="N31" i="1"/>
  <c r="M31" i="1"/>
  <c r="L31" i="1"/>
  <c r="K31" i="1"/>
  <c r="J31" i="1"/>
  <c r="O30" i="1"/>
  <c r="N30" i="1"/>
  <c r="M30" i="1"/>
  <c r="L30" i="1"/>
  <c r="K30" i="1"/>
  <c r="J30" i="1"/>
  <c r="O29" i="1"/>
  <c r="N29" i="1"/>
  <c r="M29" i="1"/>
  <c r="L29" i="1"/>
  <c r="K29" i="1"/>
  <c r="J29" i="1"/>
  <c r="O28" i="1"/>
  <c r="N28" i="1"/>
  <c r="M28" i="1"/>
  <c r="L28" i="1"/>
  <c r="K28" i="1"/>
  <c r="J28" i="1"/>
  <c r="O27" i="1"/>
  <c r="N27" i="1"/>
  <c r="M27" i="1"/>
  <c r="L27" i="1"/>
  <c r="K27" i="1"/>
  <c r="J27" i="1"/>
  <c r="O26" i="1"/>
  <c r="N26" i="1"/>
  <c r="M26" i="1"/>
  <c r="L26" i="1"/>
  <c r="K26" i="1"/>
  <c r="J26" i="1"/>
  <c r="O25" i="1"/>
  <c r="N25" i="1"/>
  <c r="M25" i="1"/>
  <c r="L25" i="1"/>
  <c r="K25" i="1"/>
  <c r="J25" i="1"/>
  <c r="O24" i="1"/>
  <c r="N24" i="1"/>
  <c r="M24" i="1"/>
  <c r="L24" i="1"/>
  <c r="K24" i="1"/>
  <c r="J24" i="1"/>
  <c r="O23" i="1"/>
  <c r="N23" i="1"/>
  <c r="M23" i="1"/>
  <c r="L23" i="1"/>
  <c r="K23" i="1"/>
  <c r="J23" i="1"/>
  <c r="O22" i="1"/>
  <c r="N22" i="1"/>
  <c r="M22" i="1"/>
  <c r="L22" i="1"/>
  <c r="K22" i="1"/>
  <c r="J22" i="1"/>
  <c r="O21" i="1"/>
  <c r="N21" i="1"/>
  <c r="M21" i="1"/>
  <c r="L21" i="1"/>
  <c r="K21" i="1"/>
  <c r="J21" i="1"/>
  <c r="O20" i="1"/>
  <c r="N20" i="1"/>
  <c r="M20" i="1"/>
  <c r="L20" i="1"/>
  <c r="K20" i="1"/>
  <c r="J20" i="1"/>
  <c r="O19" i="1"/>
  <c r="N19" i="1"/>
  <c r="M19" i="1"/>
  <c r="L19" i="1"/>
  <c r="K19" i="1"/>
  <c r="J19" i="1"/>
  <c r="O18" i="1"/>
  <c r="N18" i="1"/>
  <c r="M18" i="1"/>
  <c r="L18" i="1"/>
  <c r="K18" i="1"/>
  <c r="J18" i="1"/>
  <c r="O17" i="1"/>
  <c r="N17" i="1"/>
  <c r="M17" i="1"/>
  <c r="L17" i="1"/>
  <c r="K17" i="1"/>
  <c r="J17" i="1"/>
  <c r="O16" i="1"/>
  <c r="N16" i="1"/>
  <c r="M16" i="1"/>
  <c r="L16" i="1"/>
  <c r="K16" i="1"/>
  <c r="J16" i="1"/>
  <c r="O15" i="1"/>
  <c r="N15" i="1"/>
  <c r="M15" i="1"/>
  <c r="L15" i="1"/>
  <c r="K15" i="1"/>
  <c r="J15" i="1"/>
  <c r="O14" i="1"/>
  <c r="N14" i="1"/>
  <c r="M14" i="1"/>
  <c r="L14" i="1"/>
  <c r="K14" i="1"/>
  <c r="J14" i="1"/>
  <c r="O13" i="1"/>
  <c r="M13" i="1"/>
  <c r="L13" i="1"/>
  <c r="K13" i="1"/>
  <c r="J13" i="1"/>
  <c r="O12" i="1"/>
  <c r="N12" i="1"/>
  <c r="M12" i="1"/>
  <c r="L12" i="1"/>
  <c r="K12" i="1"/>
  <c r="J12" i="1"/>
  <c r="O11" i="1"/>
  <c r="N11" i="1"/>
  <c r="M11" i="1"/>
  <c r="L11" i="1"/>
  <c r="K11" i="1"/>
  <c r="J11" i="1"/>
  <c r="O10" i="1"/>
  <c r="N10" i="1"/>
  <c r="M10" i="1"/>
  <c r="L10" i="1"/>
  <c r="K10" i="1"/>
  <c r="J10" i="1"/>
  <c r="O9" i="1"/>
  <c r="N9" i="1"/>
  <c r="M9" i="1"/>
  <c r="L9" i="1"/>
  <c r="K9" i="1"/>
  <c r="J9" i="1"/>
  <c r="N8" i="1"/>
  <c r="M8" i="1"/>
  <c r="L8" i="1"/>
  <c r="K8" i="1"/>
  <c r="O7" i="1"/>
  <c r="N7" i="1"/>
  <c r="J7" i="1"/>
  <c r="D1" i="6"/>
  <c r="J7" i="4"/>
  <c r="B7" i="4"/>
  <c r="F4" i="4"/>
  <c r="D7" i="3"/>
  <c r="D4" i="3"/>
  <c r="A1" i="9"/>
  <c r="A1" i="5"/>
  <c r="D7" i="4"/>
  <c r="L4" i="4"/>
  <c r="B4" i="4"/>
  <c r="C4" i="3"/>
  <c r="A1" i="8"/>
  <c r="H7" i="4"/>
  <c r="E7" i="3"/>
  <c r="L4" i="2"/>
  <c r="H4" i="2"/>
  <c r="F7" i="1"/>
  <c r="H4" i="1"/>
  <c r="A1" i="7"/>
  <c r="F7" i="4"/>
  <c r="J4" i="4"/>
  <c r="C7" i="3"/>
  <c r="E4" i="3"/>
  <c r="A1" i="6"/>
  <c r="H4" i="4"/>
  <c r="B4" i="3"/>
  <c r="N4" i="2"/>
  <c r="I4" i="2"/>
  <c r="I7" i="1"/>
  <c r="E4" i="1"/>
  <c r="L7" i="4"/>
  <c r="D4" i="4"/>
  <c r="M4" i="2"/>
  <c r="G4" i="2"/>
  <c r="H7" i="1"/>
  <c r="I4" i="1"/>
  <c r="B7" i="3"/>
  <c r="K4" i="2"/>
  <c r="G7" i="1"/>
  <c r="G4" i="1"/>
  <c r="J4" i="2"/>
  <c r="E7" i="1"/>
  <c r="F4" i="1"/>
  <c r="F4" i="2"/>
  <c r="O4" i="2"/>
  <c r="E4" i="2"/>
  <c r="E5" i="2" l="1"/>
  <c r="O5" i="2"/>
  <c r="F5" i="2"/>
  <c r="F100" i="2"/>
  <c r="F96" i="2"/>
  <c r="F92" i="2"/>
  <c r="F88" i="2"/>
  <c r="F84" i="2"/>
  <c r="F80" i="2"/>
  <c r="F76" i="2"/>
  <c r="F72" i="2"/>
  <c r="F68" i="2"/>
  <c r="F64" i="2"/>
  <c r="F60" i="2"/>
  <c r="F98" i="2"/>
  <c r="F95" i="2"/>
  <c r="F94" i="2"/>
  <c r="F89" i="2"/>
  <c r="F77" i="2"/>
  <c r="F74" i="2"/>
  <c r="F61" i="2"/>
  <c r="F56" i="2"/>
  <c r="F52" i="2"/>
  <c r="F48" i="2"/>
  <c r="F99" i="2"/>
  <c r="F97" i="2"/>
  <c r="F87" i="2"/>
  <c r="F83" i="2"/>
  <c r="F82" i="2"/>
  <c r="F71" i="2"/>
  <c r="F65" i="2"/>
  <c r="F58" i="2"/>
  <c r="F51" i="2"/>
  <c r="F50" i="2"/>
  <c r="F49" i="2"/>
  <c r="F47" i="2"/>
  <c r="F43" i="2"/>
  <c r="F39" i="2"/>
  <c r="F35" i="2"/>
  <c r="F31" i="2"/>
  <c r="F27" i="2"/>
  <c r="F23" i="2"/>
  <c r="F19" i="2"/>
  <c r="F15" i="2"/>
  <c r="F11" i="2"/>
  <c r="F78" i="2"/>
  <c r="F70" i="2"/>
  <c r="F67" i="2"/>
  <c r="F63" i="2"/>
  <c r="F53" i="2"/>
  <c r="F46" i="2"/>
  <c r="F45" i="2"/>
  <c r="F42" i="2"/>
  <c r="F41" i="2"/>
  <c r="F40" i="2"/>
  <c r="F37" i="2"/>
  <c r="F34" i="2"/>
  <c r="F28" i="2"/>
  <c r="F18" i="2"/>
  <c r="F90" i="2"/>
  <c r="F54" i="2"/>
  <c r="F33" i="2"/>
  <c r="F24" i="2"/>
  <c r="F20" i="2"/>
  <c r="F17" i="2"/>
  <c r="F14" i="2"/>
  <c r="F93" i="2"/>
  <c r="F91" i="2"/>
  <c r="F85" i="2"/>
  <c r="F79" i="2"/>
  <c r="F75" i="2"/>
  <c r="F69" i="2"/>
  <c r="F66" i="2"/>
  <c r="F57" i="2"/>
  <c r="F55" i="2"/>
  <c r="F44" i="2"/>
  <c r="F36" i="2"/>
  <c r="F22" i="2"/>
  <c r="F86" i="2"/>
  <c r="F81" i="2"/>
  <c r="F62" i="2"/>
  <c r="F59" i="2"/>
  <c r="F25" i="2"/>
  <c r="F10" i="2"/>
  <c r="F8" i="2"/>
  <c r="F38" i="2"/>
  <c r="F30" i="2"/>
  <c r="F29" i="2"/>
  <c r="F12" i="2"/>
  <c r="F9" i="2"/>
  <c r="F5" i="1"/>
  <c r="F73" i="2"/>
  <c r="F13" i="2"/>
  <c r="F32" i="2"/>
  <c r="F26" i="2"/>
  <c r="F21" i="2"/>
  <c r="F16" i="2"/>
  <c r="E7" i="2"/>
  <c r="J5" i="2"/>
  <c r="G97" i="2"/>
  <c r="G93" i="2"/>
  <c r="G89" i="2"/>
  <c r="G85" i="2"/>
  <c r="G81" i="2"/>
  <c r="G77" i="2"/>
  <c r="G73" i="2"/>
  <c r="G69" i="2"/>
  <c r="G65" i="2"/>
  <c r="G61" i="2"/>
  <c r="G91" i="2"/>
  <c r="G84" i="2"/>
  <c r="G83" i="2"/>
  <c r="G80" i="2"/>
  <c r="G79" i="2"/>
  <c r="G71" i="2"/>
  <c r="G70" i="2"/>
  <c r="G64" i="2"/>
  <c r="G63" i="2"/>
  <c r="G57" i="2"/>
  <c r="G53" i="2"/>
  <c r="G49" i="2"/>
  <c r="G100" i="2"/>
  <c r="G88" i="2"/>
  <c r="G72" i="2"/>
  <c r="G68" i="2"/>
  <c r="G67" i="2"/>
  <c r="G66" i="2"/>
  <c r="G62" i="2"/>
  <c r="G44" i="2"/>
  <c r="G40" i="2"/>
  <c r="G36" i="2"/>
  <c r="G32" i="2"/>
  <c r="G28" i="2"/>
  <c r="G24" i="2"/>
  <c r="G20" i="2"/>
  <c r="G16" i="2"/>
  <c r="G12" i="2"/>
  <c r="G8" i="2"/>
  <c r="G98" i="2"/>
  <c r="G90" i="2"/>
  <c r="G82" i="2"/>
  <c r="G74" i="2"/>
  <c r="G54" i="2"/>
  <c r="G51" i="2"/>
  <c r="G33" i="2"/>
  <c r="G17" i="2"/>
  <c r="G14" i="2"/>
  <c r="G95" i="2"/>
  <c r="G87" i="2"/>
  <c r="G75" i="2"/>
  <c r="G56" i="2"/>
  <c r="G55" i="2"/>
  <c r="G39" i="2"/>
  <c r="G31" i="2"/>
  <c r="G27" i="2"/>
  <c r="G23" i="2"/>
  <c r="G22" i="2"/>
  <c r="G13" i="2"/>
  <c r="G11" i="2"/>
  <c r="G10" i="2"/>
  <c r="G9" i="2"/>
  <c r="G99" i="2"/>
  <c r="G96" i="2"/>
  <c r="G86" i="2"/>
  <c r="G60" i="2"/>
  <c r="G59" i="2"/>
  <c r="G58" i="2"/>
  <c r="G52" i="2"/>
  <c r="G48" i="2"/>
  <c r="G43" i="2"/>
  <c r="G38" i="2"/>
  <c r="G35" i="2"/>
  <c r="G30" i="2"/>
  <c r="G29" i="2"/>
  <c r="G26" i="2"/>
  <c r="G25" i="2"/>
  <c r="G21" i="2"/>
  <c r="G78" i="2"/>
  <c r="G76" i="2"/>
  <c r="G45" i="2"/>
  <c r="G5" i="1"/>
  <c r="G92" i="2"/>
  <c r="G42" i="2"/>
  <c r="G34" i="2"/>
  <c r="G15" i="2"/>
  <c r="G47" i="2"/>
  <c r="G41" i="2"/>
  <c r="G37" i="2"/>
  <c r="G18" i="2"/>
  <c r="G94" i="2"/>
  <c r="G50" i="2"/>
  <c r="G46" i="2"/>
  <c r="G19" i="2"/>
  <c r="G7" i="2"/>
  <c r="K5" i="2"/>
  <c r="I99" i="2"/>
  <c r="I95" i="2"/>
  <c r="I91" i="2"/>
  <c r="I87" i="2"/>
  <c r="I83" i="2"/>
  <c r="I79" i="2"/>
  <c r="I75" i="2"/>
  <c r="I71" i="2"/>
  <c r="I67" i="2"/>
  <c r="I63" i="2"/>
  <c r="I59" i="2"/>
  <c r="I97" i="2"/>
  <c r="I96" i="2"/>
  <c r="I93" i="2"/>
  <c r="I90" i="2"/>
  <c r="I86" i="2"/>
  <c r="I82" i="2"/>
  <c r="I78" i="2"/>
  <c r="I62" i="2"/>
  <c r="I55" i="2"/>
  <c r="I51" i="2"/>
  <c r="I47" i="2"/>
  <c r="I84" i="2"/>
  <c r="I69" i="2"/>
  <c r="I48" i="2"/>
  <c r="I46" i="2"/>
  <c r="I42" i="2"/>
  <c r="I38" i="2"/>
  <c r="I34" i="2"/>
  <c r="I30" i="2"/>
  <c r="I26" i="2"/>
  <c r="I22" i="2"/>
  <c r="I18" i="2"/>
  <c r="I14" i="2"/>
  <c r="I10" i="2"/>
  <c r="I5" i="1"/>
  <c r="I100" i="2"/>
  <c r="I89" i="2"/>
  <c r="I85" i="2"/>
  <c r="I80" i="2"/>
  <c r="I77" i="2"/>
  <c r="I68" i="2"/>
  <c r="I56" i="2"/>
  <c r="I52" i="2"/>
  <c r="I44" i="2"/>
  <c r="I43" i="2"/>
  <c r="I36" i="2"/>
  <c r="I35" i="2"/>
  <c r="I19" i="2"/>
  <c r="I13" i="2"/>
  <c r="I9" i="2"/>
  <c r="I92" i="2"/>
  <c r="I66" i="2"/>
  <c r="I64" i="2"/>
  <c r="I60" i="2"/>
  <c r="I58" i="2"/>
  <c r="I57" i="2"/>
  <c r="I49" i="2"/>
  <c r="I32" i="2"/>
  <c r="I29" i="2"/>
  <c r="I25" i="2"/>
  <c r="I21" i="2"/>
  <c r="I16" i="2"/>
  <c r="I15" i="2"/>
  <c r="I12" i="2"/>
  <c r="I8" i="2"/>
  <c r="I94" i="2"/>
  <c r="I81" i="2"/>
  <c r="I76" i="2"/>
  <c r="I73" i="2"/>
  <c r="I72" i="2"/>
  <c r="I61" i="2"/>
  <c r="I50" i="2"/>
  <c r="I45" i="2"/>
  <c r="I41" i="2"/>
  <c r="I40" i="2"/>
  <c r="I37" i="2"/>
  <c r="I28" i="2"/>
  <c r="I39" i="2"/>
  <c r="I31" i="2"/>
  <c r="I20" i="2"/>
  <c r="I17" i="2"/>
  <c r="I98" i="2"/>
  <c r="I88" i="2"/>
  <c r="I74" i="2"/>
  <c r="I24" i="2"/>
  <c r="I65" i="2"/>
  <c r="I33" i="2"/>
  <c r="I27" i="2"/>
  <c r="I23" i="2"/>
  <c r="I11" i="2"/>
  <c r="I70" i="2"/>
  <c r="I54" i="2"/>
  <c r="I53" i="2"/>
  <c r="H7" i="2"/>
  <c r="G5" i="2"/>
  <c r="M5" i="2"/>
  <c r="K4" i="1"/>
  <c r="O8" i="1"/>
  <c r="E99" i="2"/>
  <c r="E95" i="2"/>
  <c r="E91" i="2"/>
  <c r="E87" i="2"/>
  <c r="E83" i="2"/>
  <c r="E79" i="2"/>
  <c r="E75" i="2"/>
  <c r="E71" i="2"/>
  <c r="E67" i="2"/>
  <c r="E63" i="2"/>
  <c r="E92" i="2"/>
  <c r="E85" i="2"/>
  <c r="E81" i="2"/>
  <c r="E72" i="2"/>
  <c r="E66" i="2"/>
  <c r="E65" i="2"/>
  <c r="E59" i="2"/>
  <c r="E55" i="2"/>
  <c r="E51" i="2"/>
  <c r="E98" i="2"/>
  <c r="E96" i="2"/>
  <c r="E90" i="2"/>
  <c r="E86" i="2"/>
  <c r="E80" i="2"/>
  <c r="E77" i="2"/>
  <c r="E54" i="2"/>
  <c r="E52" i="2"/>
  <c r="E46" i="2"/>
  <c r="E42" i="2"/>
  <c r="E38" i="2"/>
  <c r="E34" i="2"/>
  <c r="E30" i="2"/>
  <c r="E26" i="2"/>
  <c r="E22" i="2"/>
  <c r="E18" i="2"/>
  <c r="E14" i="2"/>
  <c r="E10" i="2"/>
  <c r="E5" i="1"/>
  <c r="E100" i="2"/>
  <c r="E97" i="2"/>
  <c r="E94" i="2"/>
  <c r="E88" i="2"/>
  <c r="E84" i="2"/>
  <c r="E76" i="2"/>
  <c r="E73" i="2"/>
  <c r="E62" i="2"/>
  <c r="E61" i="2"/>
  <c r="E50" i="2"/>
  <c r="E47" i="2"/>
  <c r="E32" i="2"/>
  <c r="E29" i="2"/>
  <c r="E25" i="2"/>
  <c r="E21" i="2"/>
  <c r="E16" i="2"/>
  <c r="E15" i="2"/>
  <c r="E12" i="2"/>
  <c r="E8" i="2"/>
  <c r="E89" i="2"/>
  <c r="E82" i="2"/>
  <c r="E78" i="2"/>
  <c r="E74" i="2"/>
  <c r="E70" i="2"/>
  <c r="E68" i="2"/>
  <c r="E53" i="2"/>
  <c r="E45" i="2"/>
  <c r="E41" i="2"/>
  <c r="E40" i="2"/>
  <c r="E37" i="2"/>
  <c r="E28" i="2"/>
  <c r="E56" i="2"/>
  <c r="E39" i="2"/>
  <c r="E33" i="2"/>
  <c r="E31" i="2"/>
  <c r="E27" i="2"/>
  <c r="E24" i="2"/>
  <c r="E23" i="2"/>
  <c r="E93" i="2"/>
  <c r="E69" i="2"/>
  <c r="E49" i="2"/>
  <c r="E43" i="2"/>
  <c r="E35" i="2"/>
  <c r="E19" i="2"/>
  <c r="E58" i="2"/>
  <c r="E48" i="2"/>
  <c r="E20" i="2"/>
  <c r="E17" i="2"/>
  <c r="E60" i="2"/>
  <c r="E57" i="2"/>
  <c r="E9" i="2"/>
  <c r="E64" i="2"/>
  <c r="E44" i="2"/>
  <c r="E36" i="2"/>
  <c r="E13" i="2"/>
  <c r="E11" i="2"/>
  <c r="I7" i="2"/>
  <c r="I5" i="2"/>
  <c r="N5" i="2"/>
  <c r="B5" i="3"/>
  <c r="H5" i="4"/>
  <c r="M4" i="1"/>
  <c r="E5" i="3"/>
  <c r="N4" i="1"/>
  <c r="J5" i="4"/>
  <c r="L7" i="1"/>
  <c r="H98" i="2"/>
  <c r="H94" i="2"/>
  <c r="H90" i="2"/>
  <c r="H86" i="2"/>
  <c r="H82" i="2"/>
  <c r="H78" i="2"/>
  <c r="H74" i="2"/>
  <c r="H70" i="2"/>
  <c r="H66" i="2"/>
  <c r="H62" i="2"/>
  <c r="H100" i="2"/>
  <c r="H88" i="2"/>
  <c r="H87" i="2"/>
  <c r="H76" i="2"/>
  <c r="H73" i="2"/>
  <c r="H69" i="2"/>
  <c r="H68" i="2"/>
  <c r="H60" i="2"/>
  <c r="H58" i="2"/>
  <c r="H54" i="2"/>
  <c r="H50" i="2"/>
  <c r="H89" i="2"/>
  <c r="H81" i="2"/>
  <c r="H75" i="2"/>
  <c r="H63" i="2"/>
  <c r="H57" i="2"/>
  <c r="H56" i="2"/>
  <c r="H53" i="2"/>
  <c r="H45" i="2"/>
  <c r="H41" i="2"/>
  <c r="H37" i="2"/>
  <c r="H33" i="2"/>
  <c r="H29" i="2"/>
  <c r="H25" i="2"/>
  <c r="H21" i="2"/>
  <c r="H17" i="2"/>
  <c r="H13" i="2"/>
  <c r="H9" i="2"/>
  <c r="H95" i="2"/>
  <c r="H65" i="2"/>
  <c r="H55" i="2"/>
  <c r="H39" i="2"/>
  <c r="H31" i="2"/>
  <c r="H27" i="2"/>
  <c r="H24" i="2"/>
  <c r="H23" i="2"/>
  <c r="H22" i="2"/>
  <c r="H20" i="2"/>
  <c r="H11" i="2"/>
  <c r="H10" i="2"/>
  <c r="H99" i="2"/>
  <c r="H96" i="2"/>
  <c r="H93" i="2"/>
  <c r="H91" i="2"/>
  <c r="H85" i="2"/>
  <c r="H83" i="2"/>
  <c r="H80" i="2"/>
  <c r="H79" i="2"/>
  <c r="H77" i="2"/>
  <c r="H59" i="2"/>
  <c r="H52" i="2"/>
  <c r="H48" i="2"/>
  <c r="H44" i="2"/>
  <c r="H43" i="2"/>
  <c r="H38" i="2"/>
  <c r="H36" i="2"/>
  <c r="H35" i="2"/>
  <c r="H30" i="2"/>
  <c r="H26" i="2"/>
  <c r="H19" i="2"/>
  <c r="H5" i="1"/>
  <c r="H92" i="2"/>
  <c r="H71" i="2"/>
  <c r="H64" i="2"/>
  <c r="H49" i="2"/>
  <c r="H47" i="2"/>
  <c r="H46" i="2"/>
  <c r="H42" i="2"/>
  <c r="H34" i="2"/>
  <c r="H32" i="2"/>
  <c r="H84" i="2"/>
  <c r="H15" i="2"/>
  <c r="H12" i="2"/>
  <c r="H67" i="2"/>
  <c r="H61" i="2"/>
  <c r="H18" i="2"/>
  <c r="H97" i="2"/>
  <c r="H51" i="2"/>
  <c r="H28" i="2"/>
  <c r="H16" i="2"/>
  <c r="H72" i="2"/>
  <c r="H40" i="2"/>
  <c r="H14" i="2"/>
  <c r="H8" i="2"/>
  <c r="F7" i="2"/>
  <c r="H5" i="2"/>
  <c r="L5" i="2"/>
  <c r="M7" i="1"/>
  <c r="M7" i="2" s="1"/>
  <c r="C5" i="3"/>
  <c r="J4" i="1"/>
  <c r="O4" i="1"/>
  <c r="L5" i="4"/>
  <c r="K7" i="1"/>
  <c r="K7" i="2" s="1"/>
  <c r="D5" i="3"/>
  <c r="F5" i="4"/>
  <c r="L4" i="1"/>
  <c r="J8" i="1"/>
  <c r="N13" i="1"/>
  <c r="O19" i="2"/>
  <c r="M20" i="2"/>
  <c r="K25" i="2"/>
  <c r="M50" i="2"/>
  <c r="O55" i="2"/>
  <c r="K59" i="2"/>
  <c r="M72" i="2"/>
  <c r="J14" i="2"/>
  <c r="J22" i="2"/>
  <c r="J44" i="2"/>
  <c r="J82" i="2"/>
  <c r="K17" i="2"/>
  <c r="M22" i="2"/>
  <c r="K31" i="2"/>
  <c r="M36" i="2"/>
  <c r="O37" i="2"/>
  <c r="K39" i="2"/>
  <c r="K41" i="2"/>
  <c r="K45" i="2"/>
  <c r="M46" i="2"/>
  <c r="M48" i="2"/>
  <c r="K49" i="2"/>
  <c r="K51" i="2"/>
  <c r="M52" i="2"/>
  <c r="K57" i="2"/>
  <c r="K65" i="2"/>
  <c r="O65" i="2"/>
  <c r="K69" i="2"/>
  <c r="O69" i="2"/>
  <c r="M76" i="2"/>
  <c r="K81" i="2"/>
  <c r="M86" i="2"/>
  <c r="O91" i="2"/>
  <c r="M94" i="2"/>
  <c r="O95" i="2"/>
  <c r="M100" i="2"/>
  <c r="K11" i="2"/>
  <c r="J16" i="2"/>
  <c r="N16" i="2"/>
  <c r="J20" i="2"/>
  <c r="J24" i="2"/>
  <c r="N24" i="2"/>
  <c r="J26" i="2"/>
  <c r="L27" i="2"/>
  <c r="J30" i="2"/>
  <c r="N30" i="2"/>
  <c r="J32" i="2"/>
  <c r="J34" i="2"/>
  <c r="J38" i="2"/>
  <c r="L41" i="2"/>
  <c r="J46" i="2"/>
  <c r="J50" i="2"/>
  <c r="J54" i="2"/>
  <c r="J56" i="2"/>
  <c r="J60" i="2"/>
  <c r="L61" i="2"/>
  <c r="J64" i="2"/>
  <c r="J68" i="2"/>
  <c r="J74" i="2"/>
  <c r="J76" i="2"/>
  <c r="J78" i="2"/>
  <c r="L79" i="2"/>
  <c r="J84" i="2"/>
  <c r="J88" i="2"/>
  <c r="J92" i="2"/>
  <c r="J94" i="2"/>
  <c r="J98" i="2"/>
  <c r="J100" i="2"/>
  <c r="J12" i="2"/>
  <c r="O14" i="2"/>
  <c r="O18" i="2"/>
  <c r="M53" i="2"/>
  <c r="O62" i="2"/>
  <c r="K70" i="2"/>
  <c r="M77" i="2"/>
  <c r="O28" i="2"/>
  <c r="K40" i="2"/>
  <c r="M51" i="2"/>
  <c r="K58" i="2"/>
  <c r="M63" i="2"/>
  <c r="K72" i="2"/>
  <c r="M79" i="2"/>
  <c r="K80" i="2"/>
  <c r="M81" i="2"/>
  <c r="M83" i="2"/>
  <c r="K86" i="2"/>
  <c r="M93" i="2"/>
  <c r="O98" i="2"/>
  <c r="J15" i="2"/>
  <c r="J19" i="2"/>
  <c r="J27" i="2"/>
  <c r="J35" i="2"/>
  <c r="J43" i="2"/>
  <c r="N43" i="2"/>
  <c r="J61" i="2"/>
  <c r="J73" i="2"/>
  <c r="J79" i="2"/>
  <c r="N59" i="2"/>
  <c r="J67" i="2"/>
  <c r="L70" i="2"/>
  <c r="J85" i="2"/>
  <c r="J99" i="2"/>
  <c r="N99" i="2"/>
  <c r="L100" i="2" l="1"/>
  <c r="L76" i="2"/>
  <c r="L72" i="2"/>
  <c r="L20" i="2"/>
  <c r="L52" i="2"/>
  <c r="L36" i="2"/>
  <c r="L22" i="2"/>
  <c r="L10" i="2"/>
  <c r="L48" i="2"/>
  <c r="L46" i="2"/>
  <c r="L5" i="1"/>
  <c r="L92" i="2"/>
  <c r="N21" i="2"/>
  <c r="N71" i="2"/>
  <c r="N57" i="2"/>
  <c r="N47" i="2"/>
  <c r="N5" i="1"/>
  <c r="N97" i="2"/>
  <c r="N33" i="2"/>
  <c r="N89" i="2"/>
  <c r="N17" i="2"/>
  <c r="L84" i="2"/>
  <c r="L54" i="2"/>
  <c r="N15" i="2"/>
  <c r="L9" i="2"/>
  <c r="L83" i="2"/>
  <c r="N78" i="2"/>
  <c r="N74" i="2"/>
  <c r="N38" i="2"/>
  <c r="N32" i="2"/>
  <c r="N26" i="2"/>
  <c r="N44" i="2"/>
  <c r="O5" i="1"/>
  <c r="O88" i="2"/>
  <c r="O82" i="2"/>
  <c r="L94" i="2"/>
  <c r="N75" i="2"/>
  <c r="L66" i="2"/>
  <c r="L50" i="2"/>
  <c r="N39" i="2"/>
  <c r="N23" i="2"/>
  <c r="O90" i="2"/>
  <c r="O40" i="2"/>
  <c r="O42" i="2"/>
  <c r="N96" i="2"/>
  <c r="L81" i="2"/>
  <c r="L63" i="2"/>
  <c r="N58" i="2"/>
  <c r="L53" i="2"/>
  <c r="L45" i="2"/>
  <c r="L29" i="2"/>
  <c r="O85" i="2"/>
  <c r="O73" i="2"/>
  <c r="O67" i="2"/>
  <c r="O49" i="2"/>
  <c r="L93" i="2"/>
  <c r="N13" i="2"/>
  <c r="J91" i="2"/>
  <c r="J87" i="2"/>
  <c r="J83" i="2"/>
  <c r="J29" i="2"/>
  <c r="J21" i="2"/>
  <c r="J5" i="1"/>
  <c r="J71" i="2"/>
  <c r="J47" i="2"/>
  <c r="J37" i="2"/>
  <c r="J97" i="2"/>
  <c r="J53" i="2"/>
  <c r="J33" i="2"/>
  <c r="J89" i="2"/>
  <c r="J77" i="2"/>
  <c r="J13" i="2"/>
  <c r="J95" i="2"/>
  <c r="J63" i="2"/>
  <c r="J10" i="2"/>
  <c r="L7" i="2"/>
  <c r="M5" i="1"/>
  <c r="M9" i="2"/>
  <c r="M29" i="2"/>
  <c r="M25" i="2"/>
  <c r="M41" i="2"/>
  <c r="M11" i="2"/>
  <c r="M45" i="2"/>
  <c r="M31" i="2"/>
  <c r="M61" i="2"/>
  <c r="O8" i="2"/>
  <c r="L86" i="2"/>
  <c r="J75" i="2"/>
  <c r="L64" i="2"/>
  <c r="J93" i="2"/>
  <c r="J55" i="2"/>
  <c r="N35" i="2"/>
  <c r="J23" i="2"/>
  <c r="O12" i="2"/>
  <c r="M87" i="2"/>
  <c r="O60" i="2"/>
  <c r="M27" i="2"/>
  <c r="L11" i="2"/>
  <c r="J96" i="2"/>
  <c r="L87" i="2"/>
  <c r="N80" i="2"/>
  <c r="L77" i="2"/>
  <c r="N68" i="2"/>
  <c r="J62" i="2"/>
  <c r="N56" i="2"/>
  <c r="L51" i="2"/>
  <c r="J42" i="2"/>
  <c r="N34" i="2"/>
  <c r="L31" i="2"/>
  <c r="J28" i="2"/>
  <c r="L25" i="2"/>
  <c r="J18" i="2"/>
  <c r="M10" i="2"/>
  <c r="M92" i="2"/>
  <c r="M84" i="2"/>
  <c r="M70" i="2"/>
  <c r="M66" i="2"/>
  <c r="M54" i="2"/>
  <c r="J90" i="2"/>
  <c r="J36" i="2"/>
  <c r="M64" i="2"/>
  <c r="J8" i="2"/>
  <c r="K52" i="2"/>
  <c r="K66" i="2"/>
  <c r="K48" i="2"/>
  <c r="K9" i="2"/>
  <c r="K5" i="1"/>
</calcChain>
</file>

<file path=xl/sharedStrings.xml><?xml version="1.0" encoding="utf-8"?>
<sst xmlns="http://schemas.openxmlformats.org/spreadsheetml/2006/main" count="683" uniqueCount="136">
  <si>
    <t xml:space="preserve">T.Y.B.Com.- A  </t>
  </si>
  <si>
    <t>ATTENDANCE UPTO OCTOBER 2017</t>
  </si>
  <si>
    <t>ATTENDANCE UPTO SEPTEMBER 2017</t>
  </si>
  <si>
    <t>TYBCOM A</t>
  </si>
  <si>
    <t>CSA</t>
  </si>
  <si>
    <t>CSA PRACT</t>
  </si>
  <si>
    <t>HBW</t>
  </si>
  <si>
    <t>EXP</t>
  </si>
  <si>
    <t>PT</t>
  </si>
  <si>
    <t>PS</t>
  </si>
  <si>
    <t>SM</t>
  </si>
  <si>
    <t>DG</t>
  </si>
  <si>
    <t>CLASS TEACHER : DR. G TAVARES</t>
  </si>
  <si>
    <t>SUBJECT</t>
  </si>
  <si>
    <t>ACC5</t>
  </si>
  <si>
    <t>ACC6</t>
  </si>
  <si>
    <t>ACC7</t>
  </si>
  <si>
    <t>BECO3</t>
  </si>
  <si>
    <t>MHRM</t>
  </si>
  <si>
    <t>MR</t>
  </si>
  <si>
    <t>DIT</t>
  </si>
  <si>
    <t>PROFESSOR</t>
  </si>
  <si>
    <t>KM2</t>
  </si>
  <si>
    <t>JB</t>
  </si>
  <si>
    <t>RG</t>
  </si>
  <si>
    <t>GT</t>
  </si>
  <si>
    <t>CB</t>
  </si>
  <si>
    <t>SA</t>
  </si>
  <si>
    <t>NO. OF LECTURES TAKEN</t>
  </si>
  <si>
    <t>ROLL NO.</t>
  </si>
  <si>
    <t>VS</t>
  </si>
  <si>
    <t>PERMITTED ABSENCE</t>
  </si>
  <si>
    <t>NAME OF THE STUDENT</t>
  </si>
  <si>
    <t>SUB1</t>
  </si>
  <si>
    <t>SUB2</t>
  </si>
  <si>
    <t>NO. OF LECTURES ABSENT</t>
  </si>
  <si>
    <t>AARZOO DHALL</t>
  </si>
  <si>
    <t>ALMEIDA BRANDAN GEORGE</t>
  </si>
  <si>
    <t>EM</t>
  </si>
  <si>
    <t>NO.OF LECTURES ABSENT</t>
  </si>
  <si>
    <t>ALMEIDA SHERIN JOHN</t>
  </si>
  <si>
    <t>ALWIN ABRAHAM</t>
  </si>
  <si>
    <t>ANGEL CHRISTOPHER</t>
  </si>
  <si>
    <t>BARRETTO DONNAMARIA DODGE</t>
  </si>
  <si>
    <t>BHANDARKAR ADITYA DEEPAK</t>
  </si>
  <si>
    <t>PHBW</t>
  </si>
  <si>
    <t>BUTHELLO SHAUN ALBERT</t>
  </si>
  <si>
    <t>CARNEIRO NIKHITA DIAGO</t>
  </si>
  <si>
    <t>CHERIAN REUBEN JERRY</t>
  </si>
  <si>
    <t>COELHO CAROLINE AUGUSTA AUGUSTINE</t>
  </si>
  <si>
    <t>CORREIA JANICE ELVIS</t>
  </si>
  <si>
    <t>CRASTO RENITA RONALD</t>
  </si>
  <si>
    <t>DANDEKAR NIVEA SANTOSH</t>
  </si>
  <si>
    <t>DCOSTA FRANCIS MINGUEL</t>
  </si>
  <si>
    <t>DCOSTA MURIEL JOSEPH</t>
  </si>
  <si>
    <t>DMELLO REGAN JOMEL DOMINIC</t>
  </si>
  <si>
    <t>DREGO DARLEEN DEXTIN</t>
  </si>
  <si>
    <t>DSILVA JANITA JAMES</t>
  </si>
  <si>
    <t>DSOUZA ANISHA ALEX</t>
  </si>
  <si>
    <t>DSOUZA COLLIN IVAN</t>
  </si>
  <si>
    <t>DSOUZA JOEL SIMON</t>
  </si>
  <si>
    <t>DSOUZA MERITA GEORGE</t>
  </si>
  <si>
    <t/>
  </si>
  <si>
    <t>DSOUZA NOEL NICHOLAS KEITH</t>
  </si>
  <si>
    <t>DSOUZA SAMPRAS LAWRENCE</t>
  </si>
  <si>
    <t>DSOUZA STEPHANIE PRIYANKA CYPRIYAN</t>
  </si>
  <si>
    <t>DSOUZA TRACY THOMAS</t>
  </si>
  <si>
    <t>DUBEY YOGESH KUMAR ANAND KUMAR</t>
  </si>
  <si>
    <t>FERNANDES ANTONETTE NICHOLAS</t>
  </si>
  <si>
    <t>FERNANDES CONRAD MICHAEL CLYDE</t>
  </si>
  <si>
    <t>FERNANDES JOANN CANDY ANTHONY</t>
  </si>
  <si>
    <t>FERNANDES RYNEL LOUWELLYN</t>
  </si>
  <si>
    <t>FERNANDES VALENCIA MANVEL</t>
  </si>
  <si>
    <t>FERREIRA AVRIL CEDRIC</t>
  </si>
  <si>
    <t>FURTADO KASIA KENNETH</t>
  </si>
  <si>
    <t>GEORGE CHERYL CHRISTOPHER</t>
  </si>
  <si>
    <t>GOMES ALVITO JOHN</t>
  </si>
  <si>
    <t>GONSALVES JUDE ANTHONY</t>
  </si>
  <si>
    <t>GUPTA SNEHA SANTOSH</t>
  </si>
  <si>
    <t>HENRIQUES ROXAN MICHAEL</t>
  </si>
  <si>
    <t>JADHAV PRIYANKA MANGESH</t>
  </si>
  <si>
    <t>KAMATH SHREYAS GANESH</t>
  </si>
  <si>
    <t>KARTHA MERCY RAJESH</t>
  </si>
  <si>
    <t>KHAN KAMRAN YAMEEN</t>
  </si>
  <si>
    <t>KUNCHIKORVE ASHWINI YELLAPPA</t>
  </si>
  <si>
    <t>KINNY LENNOX GODFREY</t>
  </si>
  <si>
    <t>LOBO CHARMINE CUSTADIO</t>
  </si>
  <si>
    <t>MACHADO RAHEL CHARLES</t>
  </si>
  <si>
    <t>MANJREKAR KALPITA CHANDRAKANT</t>
  </si>
  <si>
    <t>MASCARENHAS CITAS FELIX</t>
  </si>
  <si>
    <t>MASCARENHAS SCHYNELLE ALICE DOMINIC</t>
  </si>
  <si>
    <t>MENDES REELENI</t>
  </si>
  <si>
    <t>MENDONCA MYRON GLENN JOHNNY</t>
  </si>
  <si>
    <t>MICHEL SUZANNE ERROL</t>
  </si>
  <si>
    <t>MISQUITTA SAVIO CYRUS</t>
  </si>
  <si>
    <t>MOONJELY THERESA CHERIAN</t>
  </si>
  <si>
    <t>NAG SAYANTIKA SHANTANU</t>
  </si>
  <si>
    <t>NALLEPARAMPIL SEBASTIAN ANTONY</t>
  </si>
  <si>
    <t>NEUPANE PRAVESH CHIRANJEEVI</t>
  </si>
  <si>
    <t>NUNES CHLORIS CEAZAR</t>
  </si>
  <si>
    <t>PAI NEVES DEEPAK</t>
  </si>
  <si>
    <t>PANSARI MUSTAFA SAIFUDDIN</t>
  </si>
  <si>
    <t>PAUL SUMAN PRABITRA</t>
  </si>
  <si>
    <t>PEREIRA ALARIC ONIL</t>
  </si>
  <si>
    <t>PEREIRA JOSHUA LLOYD</t>
  </si>
  <si>
    <t>PEREIRA SHELDON SYDNEY</t>
  </si>
  <si>
    <t>PINTO ALYSIA FRANCIS</t>
  </si>
  <si>
    <t>PINTO JASON JAMES</t>
  </si>
  <si>
    <t>PINTO OLIVIA BERNARD</t>
  </si>
  <si>
    <t>PODUVAL SARASWETHA SUBASH CHANDRAN</t>
  </si>
  <si>
    <t>PRIYANSHU VINOD GUPTA</t>
  </si>
  <si>
    <t>QUADROS ELTON JOHN BAPTIST</t>
  </si>
  <si>
    <t>RATHOD NILESH KUMAR</t>
  </si>
  <si>
    <t>REGO DESMOND REN WALTER</t>
  </si>
  <si>
    <t>RODRIGUES ESMERALDA SEBASTAIN</t>
  </si>
  <si>
    <t>RODRIGUES LEANDRA VALENTINE</t>
  </si>
  <si>
    <t>RODRIGUES MUNIRA JOAQUIM</t>
  </si>
  <si>
    <t>RODRIGUES RYAN ROCKY</t>
  </si>
  <si>
    <t>SAKPAL SALONI RAJENDRA</t>
  </si>
  <si>
    <t>SANDRA XAVIER</t>
  </si>
  <si>
    <t>SEQUEIRA ANNIE BENEDICT</t>
  </si>
  <si>
    <t>SEQUEIRA SNEHA WILLIAM</t>
  </si>
  <si>
    <t>SERRAO TRINELLE JERRY</t>
  </si>
  <si>
    <t>SHAIKH ZEESHAN NASIR</t>
  </si>
  <si>
    <t>SHETTY LAKSHITA YOGESH</t>
  </si>
  <si>
    <t>SHREYA SHAJI</t>
  </si>
  <si>
    <t>SOHAIL SHABBIR SHAIKH</t>
  </si>
  <si>
    <t>SPURTHI BHASKAR KANCHAN</t>
  </si>
  <si>
    <t>TAWDE DEEPALI VITHAL</t>
  </si>
  <si>
    <t>SHERIN ANN VARGHESE</t>
  </si>
  <si>
    <t>VIEGAS JILLIAN GEORGE</t>
  </si>
  <si>
    <t>ARUN SABU</t>
  </si>
  <si>
    <t>CARDOZA ROHAN RONALD</t>
  </si>
  <si>
    <t>CHAKRABORTY ELIZABETH</t>
  </si>
  <si>
    <t>REMEDIOS MARILYN MARTIN</t>
  </si>
  <si>
    <t>SINGH KULDEEP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</si>
</sst>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color rgb="FF000000"/>
      <name val="Arial"/>
    </font>
    <font>
      <b/>
      <sz val="18"/>
      <color rgb="FF000000"/>
      <name val="Black Ops One"/>
    </font>
    <font>
      <b/>
      <sz val="10"/>
      <color rgb="FF000000"/>
      <name val="Arial"/>
    </font>
    <font>
      <b/>
      <sz val="14"/>
      <name val="Arial"/>
    </font>
    <font>
      <b/>
      <sz val="14"/>
      <color rgb="FF000000"/>
      <name val="Arial"/>
    </font>
    <font>
      <sz val="10"/>
      <name val="Arial"/>
    </font>
    <font>
      <sz val="14"/>
      <name val="Arial"/>
    </font>
    <font>
      <sz val="10"/>
      <name val="Arial"/>
    </font>
    <font>
      <sz val="12"/>
      <color rgb="FFFFFF00"/>
      <name val="Arial"/>
    </font>
    <font>
      <sz val="14"/>
      <color rgb="FF000000"/>
      <name val="Arial"/>
    </font>
    <font>
      <sz val="14"/>
      <color rgb="FFFFFF00"/>
      <name val="Arial"/>
    </font>
    <font>
      <sz val="10"/>
      <color rgb="FFFFFF00"/>
      <name val="Arial"/>
    </font>
    <font>
      <sz val="10"/>
      <color rgb="FFFFFF00"/>
      <name val="Arial"/>
    </font>
    <font>
      <sz val="10"/>
      <color rgb="FF000000"/>
      <name val="Arial"/>
    </font>
    <font>
      <sz val="11"/>
      <color rgb="FF000000"/>
      <name val="Calibri"/>
    </font>
    <font>
      <sz val="11"/>
      <color rgb="FF000000"/>
      <name val="Inconsolata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FF"/>
        <bgColor rgb="FFFFCCFF"/>
      </patternFill>
    </fill>
    <fill>
      <patternFill patternType="solid">
        <fgColor rgb="FFCC99FF"/>
        <bgColor rgb="FFCC99FF"/>
      </patternFill>
    </fill>
    <fill>
      <patternFill patternType="solid">
        <fgColor rgb="FF6699FF"/>
        <bgColor rgb="FF6699FF"/>
      </patternFill>
    </fill>
    <fill>
      <patternFill patternType="solid">
        <fgColor rgb="FF66FFFF"/>
        <bgColor rgb="FF66FFFF"/>
      </patternFill>
    </fill>
    <fill>
      <patternFill patternType="solid">
        <fgColor rgb="FF741B47"/>
        <bgColor rgb="FF741B47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textRotation="45"/>
    </xf>
    <xf numFmtId="0" fontId="4" fillId="3" borderId="1" xfId="0" applyFont="1" applyFill="1" applyBorder="1" applyAlignment="1">
      <alignment horizontal="center" textRotation="45"/>
    </xf>
    <xf numFmtId="0" fontId="4" fillId="3" borderId="1" xfId="0" applyFont="1" applyFill="1" applyBorder="1" applyAlignment="1">
      <alignment horizontal="center" textRotation="45"/>
    </xf>
    <xf numFmtId="0" fontId="4" fillId="4" borderId="1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/>
    <xf numFmtId="0" fontId="4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wrapText="1"/>
    </xf>
    <xf numFmtId="0" fontId="7" fillId="3" borderId="1" xfId="0" applyFont="1" applyFill="1" applyBorder="1" applyAlignment="1"/>
    <xf numFmtId="0" fontId="4" fillId="6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9" fillId="8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7" fillId="6" borderId="1" xfId="0" applyFont="1" applyFill="1" applyBorder="1" applyAlignment="1">
      <alignment wrapText="1"/>
    </xf>
    <xf numFmtId="0" fontId="9" fillId="0" borderId="1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2" fillId="6" borderId="5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2" fillId="7" borderId="5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2" fillId="7" borderId="5" xfId="0" applyFont="1" applyFill="1" applyBorder="1" applyAlignment="1">
      <alignment horizontal="center" wrapText="1"/>
    </xf>
    <xf numFmtId="0" fontId="13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left"/>
    </xf>
    <xf numFmtId="0" fontId="13" fillId="8" borderId="1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9" fontId="13" fillId="9" borderId="5" xfId="0" applyNumberFormat="1" applyFont="1" applyFill="1" applyBorder="1" applyAlignment="1">
      <alignment horizontal="center"/>
    </xf>
    <xf numFmtId="0" fontId="3" fillId="0" borderId="0" xfId="0" applyFont="1" applyAlignment="1">
      <alignment textRotation="45"/>
    </xf>
    <xf numFmtId="0" fontId="4" fillId="3" borderId="0" xfId="0" applyFont="1" applyFill="1" applyAlignment="1">
      <alignment horizontal="center" textRotation="45"/>
    </xf>
    <xf numFmtId="0" fontId="4" fillId="3" borderId="0" xfId="0" applyFont="1" applyFill="1" applyAlignment="1">
      <alignment horizontal="center" textRotation="45"/>
    </xf>
    <xf numFmtId="0" fontId="4" fillId="3" borderId="0" xfId="0" applyFont="1" applyFill="1" applyAlignment="1">
      <alignment horizontal="center" textRotation="45"/>
    </xf>
    <xf numFmtId="0" fontId="14" fillId="8" borderId="11" xfId="0" applyFont="1" applyFill="1" applyBorder="1" applyAlignment="1"/>
    <xf numFmtId="0" fontId="14" fillId="8" borderId="0" xfId="0" applyFont="1" applyFill="1" applyAlignment="1"/>
    <xf numFmtId="0" fontId="15" fillId="10" borderId="0" xfId="0" applyFont="1" applyFill="1"/>
    <xf numFmtId="0" fontId="5" fillId="0" borderId="0" xfId="0" applyFont="1" applyAlignment="1"/>
    <xf numFmtId="0" fontId="14" fillId="0" borderId="0" xfId="0" applyFont="1" applyAlignment="1"/>
    <xf numFmtId="0" fontId="14" fillId="0" borderId="0" xfId="0" applyFont="1" applyAlignment="1"/>
    <xf numFmtId="0" fontId="15" fillId="10" borderId="0" xfId="0" applyFont="1" applyFill="1"/>
    <xf numFmtId="0" fontId="9" fillId="0" borderId="1" xfId="0" applyFont="1" applyBorder="1" applyAlignment="1">
      <alignment horizontal="left"/>
    </xf>
    <xf numFmtId="0" fontId="6" fillId="0" borderId="7" xfId="0" applyFont="1" applyBorder="1" applyAlignment="1"/>
    <xf numFmtId="0" fontId="6" fillId="0" borderId="7" xfId="0" applyFont="1" applyBorder="1" applyAlignment="1">
      <alignment horizontal="left"/>
    </xf>
    <xf numFmtId="0" fontId="3" fillId="0" borderId="3" xfId="0" applyFont="1" applyBorder="1" applyAlignment="1">
      <alignment textRotation="45"/>
    </xf>
    <xf numFmtId="0" fontId="5" fillId="0" borderId="4" xfId="0" applyFont="1" applyBorder="1"/>
    <xf numFmtId="0" fontId="5" fillId="0" borderId="5" xfId="0" applyFont="1" applyBorder="1"/>
    <xf numFmtId="0" fontId="1" fillId="2" borderId="2" xfId="0" applyFont="1" applyFill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10" fillId="7" borderId="8" xfId="0" applyFont="1" applyFill="1" applyBorder="1" applyAlignment="1">
      <alignment horizontal="center" wrapText="1"/>
    </xf>
    <xf numFmtId="0" fontId="5" fillId="0" borderId="9" xfId="0" applyFont="1" applyBorder="1"/>
    <xf numFmtId="0" fontId="5" fillId="0" borderId="10" xfId="0" applyFont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</cellXfs>
  <cellStyles count="1">
    <cellStyle name="Normal" xfId="0" builtinId="0"/>
  </cellStyles>
  <dxfs count="2"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3"/>
  <sheetViews>
    <sheetView tabSelected="1" workbookViewId="0">
      <pane ySplit="6" topLeftCell="A7" activePane="bottomLeft" state="frozen"/>
      <selection pane="bottomLeft" activeCell="B8" sqref="B8"/>
    </sheetView>
  </sheetViews>
  <sheetFormatPr defaultColWidth="14.42578125" defaultRowHeight="15.75" customHeight="1"/>
  <cols>
    <col min="1" max="1" width="12.85546875" customWidth="1"/>
    <col min="2" max="2" width="38.7109375" customWidth="1"/>
    <col min="3" max="3" width="6" customWidth="1"/>
    <col min="4" max="4" width="9" customWidth="1"/>
    <col min="5" max="16" width="11.5703125" customWidth="1"/>
  </cols>
  <sheetData>
    <row r="1" spans="1:16" ht="15.75" customHeight="1">
      <c r="A1" s="78" t="s">
        <v>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80"/>
    </row>
    <row r="2" spans="1:16">
      <c r="A2" s="75" t="s">
        <v>3</v>
      </c>
      <c r="B2" s="9" t="s">
        <v>13</v>
      </c>
      <c r="C2" s="10"/>
      <c r="D2" s="10"/>
      <c r="E2" s="2" t="s">
        <v>14</v>
      </c>
      <c r="F2" s="2" t="s">
        <v>15</v>
      </c>
      <c r="G2" s="2" t="s">
        <v>16</v>
      </c>
      <c r="H2" s="2" t="s">
        <v>17</v>
      </c>
      <c r="I2" s="4" t="s">
        <v>18</v>
      </c>
      <c r="J2" s="4" t="s">
        <v>19</v>
      </c>
      <c r="K2" s="4" t="s">
        <v>20</v>
      </c>
      <c r="L2" s="2" t="s">
        <v>4</v>
      </c>
      <c r="M2" s="3" t="s">
        <v>5</v>
      </c>
      <c r="N2" s="2" t="s">
        <v>6</v>
      </c>
      <c r="O2" s="4" t="s">
        <v>7</v>
      </c>
      <c r="P2" s="4"/>
    </row>
    <row r="3" spans="1:16">
      <c r="A3" s="76"/>
      <c r="B3" s="11" t="s">
        <v>21</v>
      </c>
      <c r="C3" s="12"/>
      <c r="D3" s="12"/>
      <c r="E3" s="11" t="s">
        <v>22</v>
      </c>
      <c r="F3" s="5" t="s">
        <v>23</v>
      </c>
      <c r="G3" s="5" t="s">
        <v>24</v>
      </c>
      <c r="H3" s="5" t="s">
        <v>25</v>
      </c>
      <c r="I3" s="5" t="s">
        <v>11</v>
      </c>
      <c r="J3" s="5" t="s">
        <v>26</v>
      </c>
      <c r="K3" s="5" t="s">
        <v>24</v>
      </c>
      <c r="L3" s="5" t="s">
        <v>27</v>
      </c>
      <c r="M3" s="6" t="s">
        <v>9</v>
      </c>
      <c r="N3" s="5" t="s">
        <v>10</v>
      </c>
      <c r="O3" s="5" t="s">
        <v>11</v>
      </c>
      <c r="P3" s="5"/>
    </row>
    <row r="4" spans="1:16">
      <c r="A4" s="76"/>
      <c r="B4" s="19" t="s">
        <v>28</v>
      </c>
      <c r="C4" s="21"/>
      <c r="D4" s="21"/>
      <c r="E4" s="26" t="str">
        <f ca="1">IFERROR(__xludf.DUMMYFUNCTION("IMPORTRANGE(""1Seb5WEOT5v6gJn0g8hdgUP7v5yl1tjkEcYOupDZKwNU"",""SEM2!H4"")"),"5")</f>
        <v>5</v>
      </c>
      <c r="F4" s="26" t="str">
        <f ca="1">IFERROR(__xludf.DUMMYFUNCTION("IMPORTRANGE(""1DjEAuvqwrhm06emuz64cvdc7rNxbUmD2WX5HJJKdJhE"",""SEM2!k4"")"),"6")</f>
        <v>6</v>
      </c>
      <c r="G4" s="7" t="str">
        <f ca="1">IFERROR(__xludf.DUMMYFUNCTION("ImportRange(""1Xbm7sCPfkN3yOIGWW4K9uZumncFcOjHWBhP_FCi_Aho"",""sem2!H4"")"),"0")</f>
        <v>0</v>
      </c>
      <c r="H4" s="7" t="str">
        <f ca="1">IFERROR(__xludf.DUMMYFUNCTION("ImportRange(""141av8lTEAjXZkp2glcC8ekZQIbauZnowoBDw9TbB94Y"",""sem2!B4"")"),"3")</f>
        <v>3</v>
      </c>
      <c r="I4" s="7" t="str">
        <f ca="1">IFERROR(__xludf.DUMMYFUNCTION("ImportRange(""1aGucSPn2cq_tvw1m-1oesmXfvXETerxibdJTymD6g3s"",""SEM2!K4"")"),"3")</f>
        <v>3</v>
      </c>
      <c r="J4" s="7" t="str">
        <f ca="1">OPT!B4</f>
        <v>0</v>
      </c>
      <c r="K4" s="7" t="str">
        <f ca="1">OPT!D4</f>
        <v>0</v>
      </c>
      <c r="L4" s="7" t="str">
        <f ca="1">OPT!F4</f>
        <v>5</v>
      </c>
      <c r="M4" s="8" t="str">
        <f ca="1">OPT!H4</f>
        <v>0</v>
      </c>
      <c r="N4" s="7" t="str">
        <f ca="1">OPT!J4</f>
        <v>5</v>
      </c>
      <c r="O4" s="7" t="str">
        <f ca="1">OPT!L4</f>
        <v>5</v>
      </c>
      <c r="P4" s="7"/>
    </row>
    <row r="5" spans="1:16">
      <c r="A5" s="77"/>
      <c r="B5" s="32" t="s">
        <v>31</v>
      </c>
      <c r="C5" s="33"/>
      <c r="D5" s="33"/>
      <c r="E5" s="16">
        <f t="shared" ref="E5:O5" ca="1" si="0">FLOOR(E4/4,1)</f>
        <v>1</v>
      </c>
      <c r="F5" s="16">
        <f t="shared" ca="1" si="0"/>
        <v>1</v>
      </c>
      <c r="G5" s="14">
        <f t="shared" ca="1" si="0"/>
        <v>0</v>
      </c>
      <c r="H5" s="14">
        <f t="shared" ca="1" si="0"/>
        <v>0</v>
      </c>
      <c r="I5" s="14">
        <f t="shared" ca="1" si="0"/>
        <v>0</v>
      </c>
      <c r="J5" s="14">
        <f t="shared" ca="1" si="0"/>
        <v>0</v>
      </c>
      <c r="K5" s="14">
        <f t="shared" ca="1" si="0"/>
        <v>0</v>
      </c>
      <c r="L5" s="14">
        <f t="shared" ca="1" si="0"/>
        <v>1</v>
      </c>
      <c r="M5" s="16">
        <f t="shared" ca="1" si="0"/>
        <v>0</v>
      </c>
      <c r="N5" s="14">
        <f t="shared" ca="1" si="0"/>
        <v>1</v>
      </c>
      <c r="O5" s="14">
        <f t="shared" ca="1" si="0"/>
        <v>1</v>
      </c>
      <c r="P5" s="14"/>
    </row>
    <row r="6" spans="1:16">
      <c r="A6" s="18" t="s">
        <v>29</v>
      </c>
      <c r="B6" s="35" t="s">
        <v>32</v>
      </c>
      <c r="C6" s="36" t="s">
        <v>33</v>
      </c>
      <c r="D6" s="36" t="s">
        <v>34</v>
      </c>
      <c r="E6" s="81" t="s">
        <v>35</v>
      </c>
      <c r="F6" s="82"/>
      <c r="G6" s="82"/>
      <c r="H6" s="82"/>
      <c r="I6" s="82"/>
      <c r="J6" s="82"/>
      <c r="K6" s="82"/>
      <c r="L6" s="82"/>
      <c r="M6" s="82"/>
      <c r="N6" s="82"/>
      <c r="O6" s="82"/>
      <c r="P6" s="83"/>
    </row>
    <row r="7" spans="1:16">
      <c r="A7" s="20">
        <v>2301</v>
      </c>
      <c r="B7" s="39" t="s">
        <v>36</v>
      </c>
      <c r="C7" s="41" t="s">
        <v>20</v>
      </c>
      <c r="D7" s="41" t="s">
        <v>4</v>
      </c>
      <c r="E7" s="42" t="str">
        <f ca="1">IFERROR(__xludf.DUMMYFUNCTION("IMPORTRANGE(""1Seb5WEOT5v6gJn0g8hdgUP7v5yl1tjkEcYOupDZKwNU"",""SEM2!H6:H120"")"),"1")</f>
        <v>1</v>
      </c>
      <c r="F7" s="42" t="str">
        <f ca="1">IFERROR(__xludf.DUMMYFUNCTION("IMPORTRANGE(""1DjEAuvqwrhm06emuz64cvdc7rNxbUmD2WX5HJJKdJhE"",""SEM2!k6:k120"")"),"0")</f>
        <v>0</v>
      </c>
      <c r="G7" s="44" t="str">
        <f ca="1">IFERROR(__xludf.DUMMYFUNCTION("ImportRange(""1Xbm7sCPfkN3yOIGWW4K9uZumncFcOjHWBhP_FCi_Aho"",""sem2!H6:H120"")"),"0")</f>
        <v>0</v>
      </c>
      <c r="H7" s="44" t="str">
        <f ca="1">IFERROR(__xludf.DUMMYFUNCTION("IMPORTRANGE(""141av8lTEAjXZkp2glcC8ekZQIbauZnowoBDw9TbB94Y"",""SEM2!B6:B120"")"),"3")</f>
        <v>3</v>
      </c>
      <c r="I7" s="44" t="str">
        <f ca="1">IFERROR(__xludf.DUMMYFUNCTION("ImportRange(""1aGucSPn2cq_tvw1m-1oesmXfvXETerxibdJTymD6g3s"",""SEM2!K6:K120"")"),"0")</f>
        <v>0</v>
      </c>
      <c r="J7" s="23" t="str">
        <f>IF(C7="DIT","",VLOOKUP(A7,OPT!A$7:B$80,2))</f>
        <v/>
      </c>
      <c r="K7" s="23" t="str">
        <f ca="1">IF(C7="DIT",VLOOKUP(A7,OPT!C$1:D$80,2),"")</f>
        <v>0</v>
      </c>
      <c r="L7" s="50" t="str">
        <f ca="1">IF($D7="CSA",VLOOKUP(A7,OPT!E$7:F$100,2),"")</f>
        <v>0</v>
      </c>
      <c r="M7" s="50" t="str">
        <f ca="1">IF($D7="CSA",VLOOKUP(A7,OPT!G$7:H$100,2),"")</f>
        <v>0</v>
      </c>
      <c r="N7" s="50" t="str">
        <f>IF($D7="PHBW",VLOOKUP(A7,OPT!I$7:J$100,2),"")</f>
        <v/>
      </c>
      <c r="O7" s="50" t="str">
        <f>IF($D7="EM",VLOOKUP(A7,OPT!K$7:L$100,2),"")</f>
        <v/>
      </c>
      <c r="P7" s="23"/>
    </row>
    <row r="8" spans="1:16">
      <c r="A8" s="20">
        <v>2302</v>
      </c>
      <c r="B8" s="39" t="s">
        <v>37</v>
      </c>
      <c r="C8" s="41" t="s">
        <v>19</v>
      </c>
      <c r="D8" s="41" t="s">
        <v>38</v>
      </c>
      <c r="E8" s="54">
        <v>5</v>
      </c>
      <c r="F8" s="54">
        <v>6</v>
      </c>
      <c r="G8" s="54">
        <v>0</v>
      </c>
      <c r="H8" s="54">
        <v>3</v>
      </c>
      <c r="I8" s="54">
        <v>3</v>
      </c>
      <c r="J8" s="23" t="str">
        <f ca="1">IF(C8="DIT","",VLOOKUP(A8,OPT!A$7:B$80,2))</f>
        <v>0</v>
      </c>
      <c r="K8" s="23" t="str">
        <f>IF(C8="DIT",VLOOKUP(A8,OPT!C$1:D$80,2),"")</f>
        <v/>
      </c>
      <c r="L8" s="50" t="str">
        <f>IF($D8="CSA",VLOOKUP(A8,OPT!E$7:F$100,2),"")</f>
        <v/>
      </c>
      <c r="M8" s="50" t="str">
        <f>IF($D8="CSA",VLOOKUP(A8,OPT!G$7:H$100,2),"")</f>
        <v/>
      </c>
      <c r="N8" s="50" t="str">
        <f>IF($D8="PHBW",VLOOKUP(A8,OPT!I$7:J$100,2),"")</f>
        <v/>
      </c>
      <c r="O8" s="50" t="str">
        <f ca="1">IF($D8="EM",VLOOKUP(A8,OPT!K$7:L$100,2),"")</f>
        <v>5</v>
      </c>
      <c r="P8" s="23"/>
    </row>
    <row r="9" spans="1:16">
      <c r="A9" s="20">
        <v>2303</v>
      </c>
      <c r="B9" s="39" t="s">
        <v>40</v>
      </c>
      <c r="C9" s="41" t="s">
        <v>20</v>
      </c>
      <c r="D9" s="41" t="s">
        <v>4</v>
      </c>
      <c r="E9" s="54">
        <v>2</v>
      </c>
      <c r="F9" s="54">
        <v>3</v>
      </c>
      <c r="G9" s="54">
        <v>0</v>
      </c>
      <c r="H9" s="54">
        <v>1</v>
      </c>
      <c r="I9" s="54">
        <v>1</v>
      </c>
      <c r="J9" s="23" t="str">
        <f>IF(C9="DIT","",VLOOKUP(A9,OPT!A$7:B$80,2))</f>
        <v/>
      </c>
      <c r="K9" s="23">
        <f>IF(C9="DIT",VLOOKUP(A9,OPT!C$1:D$80,2),"")</f>
        <v>0</v>
      </c>
      <c r="L9" s="50">
        <f>IF($D9="CSA",VLOOKUP(A9,OPT!E$7:F$100,2),"")</f>
        <v>1</v>
      </c>
      <c r="M9" s="50">
        <f>IF($D9="CSA",VLOOKUP(A9,OPT!G$7:H$100,2),"")</f>
        <v>0</v>
      </c>
      <c r="N9" s="50" t="str">
        <f>IF($D9="PHBW",VLOOKUP(A9,OPT!I$7:J$100,2),"")</f>
        <v/>
      </c>
      <c r="O9" s="50" t="str">
        <f>IF($D9="EM",VLOOKUP(A9,OPT!K$7:L$100,2),"")</f>
        <v/>
      </c>
      <c r="P9" s="23"/>
    </row>
    <row r="10" spans="1:16">
      <c r="A10" s="20">
        <v>2304</v>
      </c>
      <c r="B10" s="39" t="s">
        <v>41</v>
      </c>
      <c r="C10" s="41" t="s">
        <v>19</v>
      </c>
      <c r="D10" s="41" t="s">
        <v>4</v>
      </c>
      <c r="E10" s="54">
        <v>2</v>
      </c>
      <c r="F10" s="54">
        <v>3</v>
      </c>
      <c r="G10" s="54">
        <v>0</v>
      </c>
      <c r="H10" s="54">
        <v>1</v>
      </c>
      <c r="I10" s="54">
        <v>2</v>
      </c>
      <c r="J10" s="23">
        <f>IF(C10="DIT","",VLOOKUP(A10,OPT!A$7:B$80,2))</f>
        <v>0</v>
      </c>
      <c r="K10" s="23" t="str">
        <f>IF(C10="DIT",VLOOKUP(A10,OPT!C$1:D$80,2),"")</f>
        <v/>
      </c>
      <c r="L10" s="50">
        <f>IF($D10="CSA",VLOOKUP(A10,OPT!E$7:F$100,2),"")</f>
        <v>2</v>
      </c>
      <c r="M10" s="50">
        <f>IF($D10="CSA",VLOOKUP(A10,OPT!G$7:H$100,2),"")</f>
        <v>0</v>
      </c>
      <c r="N10" s="50" t="str">
        <f>IF($D10="PHBW",VLOOKUP(A10,OPT!I$7:J$100,2),"")</f>
        <v/>
      </c>
      <c r="O10" s="50" t="str">
        <f>IF($D10="EM",VLOOKUP(A10,OPT!K$7:L$100,2),"")</f>
        <v/>
      </c>
      <c r="P10" s="23"/>
    </row>
    <row r="11" spans="1:16">
      <c r="A11" s="20">
        <v>2305</v>
      </c>
      <c r="B11" s="39" t="s">
        <v>42</v>
      </c>
      <c r="C11" s="41" t="s">
        <v>20</v>
      </c>
      <c r="D11" s="41" t="s">
        <v>4</v>
      </c>
      <c r="E11" s="54">
        <v>2</v>
      </c>
      <c r="F11" s="54">
        <v>5</v>
      </c>
      <c r="G11" s="54">
        <v>0</v>
      </c>
      <c r="H11" s="54">
        <v>3</v>
      </c>
      <c r="I11" s="54">
        <v>2</v>
      </c>
      <c r="J11" s="23" t="str">
        <f>IF(C11="DIT","",VLOOKUP(A11,OPT!A$7:B$80,2))</f>
        <v/>
      </c>
      <c r="K11" s="23">
        <f>IF(C11="DIT",VLOOKUP(A11,OPT!C$1:D$80,2),"")</f>
        <v>0</v>
      </c>
      <c r="L11" s="50">
        <f>IF($D11="CSA",VLOOKUP(A11,OPT!E$7:F$100,2),"")</f>
        <v>2</v>
      </c>
      <c r="M11" s="50">
        <f>IF($D11="CSA",VLOOKUP(A11,OPT!G$7:H$100,2),"")</f>
        <v>0</v>
      </c>
      <c r="N11" s="50" t="str">
        <f>IF($D11="PHBW",VLOOKUP(A11,OPT!I$7:J$100,2),"")</f>
        <v/>
      </c>
      <c r="O11" s="50" t="str">
        <f>IF($D11="EM",VLOOKUP(A11,OPT!K$7:L$100,2),"")</f>
        <v/>
      </c>
      <c r="P11" s="23"/>
    </row>
    <row r="12" spans="1:16">
      <c r="A12" s="20">
        <v>2306</v>
      </c>
      <c r="B12" s="39" t="s">
        <v>43</v>
      </c>
      <c r="C12" s="41" t="s">
        <v>19</v>
      </c>
      <c r="D12" s="41" t="s">
        <v>38</v>
      </c>
      <c r="E12" s="54">
        <v>1</v>
      </c>
      <c r="F12" s="54">
        <v>1</v>
      </c>
      <c r="G12" s="54">
        <v>0</v>
      </c>
      <c r="H12" s="54">
        <v>1</v>
      </c>
      <c r="I12" s="54">
        <v>1</v>
      </c>
      <c r="J12" s="23">
        <f>IF(C12="DIT","",VLOOKUP(A12,OPT!A$7:B$80,2))</f>
        <v>0</v>
      </c>
      <c r="K12" s="23" t="str">
        <f>IF(C12="DIT",VLOOKUP(A12,OPT!C$1:D$80,2),"")</f>
        <v/>
      </c>
      <c r="L12" s="50" t="str">
        <f>IF($D12="CSA",VLOOKUP(A12,OPT!E$7:F$100,2),"")</f>
        <v/>
      </c>
      <c r="M12" s="50" t="str">
        <f>IF($D12="CSA",VLOOKUP(A12,OPT!G$7:H$100,2),"")</f>
        <v/>
      </c>
      <c r="N12" s="50" t="str">
        <f>IF($D12="PHBW",VLOOKUP(A12,OPT!I$7:J$100,2),"")</f>
        <v/>
      </c>
      <c r="O12" s="50">
        <f>IF($D12="EM",VLOOKUP(A12,OPT!K$7:L$100,2),"")</f>
        <v>0</v>
      </c>
      <c r="P12" s="23"/>
    </row>
    <row r="13" spans="1:16">
      <c r="A13" s="20">
        <v>2307</v>
      </c>
      <c r="B13" s="39" t="s">
        <v>44</v>
      </c>
      <c r="C13" s="41" t="s">
        <v>19</v>
      </c>
      <c r="D13" s="41" t="s">
        <v>45</v>
      </c>
      <c r="E13" s="54">
        <v>3</v>
      </c>
      <c r="F13" s="54">
        <v>0</v>
      </c>
      <c r="G13" s="54">
        <v>0</v>
      </c>
      <c r="H13" s="54">
        <v>1</v>
      </c>
      <c r="I13" s="54">
        <v>0</v>
      </c>
      <c r="J13" s="23">
        <f>IF(C13="DIT","",VLOOKUP(A13,OPT!A$7:B$80,2))</f>
        <v>0</v>
      </c>
      <c r="K13" s="23" t="str">
        <f>IF(C13="DIT",VLOOKUP(A13,OPT!C$1:D$80,2),"")</f>
        <v/>
      </c>
      <c r="L13" s="50" t="str">
        <f>IF($D13="CSA",VLOOKUP(A13,OPT!E$7:F$100,2),"")</f>
        <v/>
      </c>
      <c r="M13" s="50" t="str">
        <f>IF($D13="CSA",VLOOKUP(A13,OPT!G$7:H$100,2),"")</f>
        <v/>
      </c>
      <c r="N13" s="50" t="str">
        <f ca="1">IF($D13="PHBW",VLOOKUP(A13,OPT!I$7:J$100,2),"")</f>
        <v>3</v>
      </c>
      <c r="O13" s="50" t="str">
        <f>IF($D13="EM",VLOOKUP(A13,OPT!K$7:L$100,2),"")</f>
        <v/>
      </c>
      <c r="P13" s="23"/>
    </row>
    <row r="14" spans="1:16">
      <c r="A14" s="20">
        <v>2308</v>
      </c>
      <c r="B14" s="39" t="s">
        <v>46</v>
      </c>
      <c r="C14" s="41" t="s">
        <v>19</v>
      </c>
      <c r="D14" s="41" t="s">
        <v>38</v>
      </c>
      <c r="E14" s="54">
        <v>5</v>
      </c>
      <c r="F14" s="54">
        <v>6</v>
      </c>
      <c r="G14" s="54">
        <v>0</v>
      </c>
      <c r="H14" s="54">
        <v>3</v>
      </c>
      <c r="I14" s="54">
        <v>3</v>
      </c>
      <c r="J14" s="23">
        <f>IF(C14="DIT","",VLOOKUP(A14,OPT!A$7:B$80,2))</f>
        <v>0</v>
      </c>
      <c r="K14" s="23" t="str">
        <f>IF(C14="DIT",VLOOKUP(A14,OPT!C$1:D$80,2),"")</f>
        <v/>
      </c>
      <c r="L14" s="50" t="str">
        <f>IF($D14="CSA",VLOOKUP(A14,OPT!E$7:F$100,2),"")</f>
        <v/>
      </c>
      <c r="M14" s="50" t="str">
        <f>IF($D14="CSA",VLOOKUP(A14,OPT!G$7:H$100,2),"")</f>
        <v/>
      </c>
      <c r="N14" s="50" t="str">
        <f>IF($D14="PHBW",VLOOKUP(A14,OPT!I$7:J$100,2),"")</f>
        <v/>
      </c>
      <c r="O14" s="50">
        <f>IF($D14="EM",VLOOKUP(A14,OPT!K$7:L$100,2),"")</f>
        <v>5</v>
      </c>
      <c r="P14" s="23"/>
    </row>
    <row r="15" spans="1:16">
      <c r="A15" s="20">
        <v>2309</v>
      </c>
      <c r="B15" s="39" t="s">
        <v>47</v>
      </c>
      <c r="C15" s="41" t="s">
        <v>19</v>
      </c>
      <c r="D15" s="41" t="s">
        <v>45</v>
      </c>
      <c r="E15" s="54">
        <v>3</v>
      </c>
      <c r="F15" s="54">
        <v>2</v>
      </c>
      <c r="G15" s="54">
        <v>0</v>
      </c>
      <c r="H15" s="54">
        <v>3</v>
      </c>
      <c r="I15" s="54">
        <v>1</v>
      </c>
      <c r="J15" s="23">
        <f>IF(C15="DIT","",VLOOKUP(A15,OPT!A$7:B$80,2))</f>
        <v>0</v>
      </c>
      <c r="K15" s="23" t="str">
        <f>IF(C15="DIT",VLOOKUP(A15,OPT!C$1:D$80,2),"")</f>
        <v/>
      </c>
      <c r="L15" s="50" t="str">
        <f>IF($D15="CSA",VLOOKUP(A15,OPT!E$7:F$100,2),"")</f>
        <v/>
      </c>
      <c r="M15" s="50" t="str">
        <f>IF($D15="CSA",VLOOKUP(A15,OPT!G$7:H$100,2),"")</f>
        <v/>
      </c>
      <c r="N15" s="50">
        <f>IF($D15="PHBW",VLOOKUP(A15,OPT!I$7:J$100,2),"")</f>
        <v>3</v>
      </c>
      <c r="O15" s="50" t="str">
        <f>IF($D15="EM",VLOOKUP(A15,OPT!K$7:L$100,2),"")</f>
        <v/>
      </c>
      <c r="P15" s="23"/>
    </row>
    <row r="16" spans="1:16">
      <c r="A16" s="20">
        <v>2310</v>
      </c>
      <c r="B16" s="39" t="s">
        <v>48</v>
      </c>
      <c r="C16" s="41" t="s">
        <v>19</v>
      </c>
      <c r="D16" s="41" t="s">
        <v>45</v>
      </c>
      <c r="E16" s="54">
        <v>5</v>
      </c>
      <c r="F16" s="54">
        <v>6</v>
      </c>
      <c r="G16" s="54">
        <v>0</v>
      </c>
      <c r="H16" s="54">
        <v>3</v>
      </c>
      <c r="I16" s="54">
        <v>2</v>
      </c>
      <c r="J16" s="23">
        <f>IF(C16="DIT","",VLOOKUP(A16,OPT!A$7:B$80,2))</f>
        <v>0</v>
      </c>
      <c r="K16" s="23" t="str">
        <f>IF(C16="DIT",VLOOKUP(A16,OPT!C$1:D$80,2),"")</f>
        <v/>
      </c>
      <c r="L16" s="50" t="str">
        <f>IF($D16="CSA",VLOOKUP(A16,OPT!E$7:F$100,2),"")</f>
        <v/>
      </c>
      <c r="M16" s="50" t="str">
        <f>IF($D16="CSA",VLOOKUP(A16,OPT!G$7:H$100,2),"")</f>
        <v/>
      </c>
      <c r="N16" s="50">
        <f>IF($D16="PHBW",VLOOKUP(A16,OPT!I$7:J$100,2),"")</f>
        <v>5</v>
      </c>
      <c r="O16" s="50" t="str">
        <f>IF($D16="EM",VLOOKUP(A16,OPT!K$7:L$100,2),"")</f>
        <v/>
      </c>
      <c r="P16" s="23"/>
    </row>
    <row r="17" spans="1:16">
      <c r="A17" s="20">
        <v>2311</v>
      </c>
      <c r="B17" s="39" t="s">
        <v>49</v>
      </c>
      <c r="C17" s="41" t="s">
        <v>20</v>
      </c>
      <c r="D17" s="41" t="s">
        <v>45</v>
      </c>
      <c r="E17" s="54">
        <v>2</v>
      </c>
      <c r="F17" s="54">
        <v>3</v>
      </c>
      <c r="G17" s="54">
        <v>0</v>
      </c>
      <c r="H17" s="54">
        <v>2</v>
      </c>
      <c r="I17" s="54">
        <v>1</v>
      </c>
      <c r="J17" s="23" t="str">
        <f>IF(C17="DIT","",VLOOKUP(A17,OPT!A$7:B$80,2))</f>
        <v/>
      </c>
      <c r="K17" s="23">
        <f>IF(C17="DIT",VLOOKUP(A17,OPT!C$1:D$80,2),"")</f>
        <v>0</v>
      </c>
      <c r="L17" s="50" t="str">
        <f>IF($D17="CSA",VLOOKUP(A17,OPT!E$7:F$100,2),"")</f>
        <v/>
      </c>
      <c r="M17" s="50" t="str">
        <f>IF($D17="CSA",VLOOKUP(A17,OPT!G$7:H$100,2),"")</f>
        <v/>
      </c>
      <c r="N17" s="50">
        <f>IF($D17="PHBW",VLOOKUP(A17,OPT!I$7:J$100,2),"")</f>
        <v>2</v>
      </c>
      <c r="O17" s="50" t="str">
        <f>IF($D17="EM",VLOOKUP(A17,OPT!K$7:L$100,2),"")</f>
        <v/>
      </c>
      <c r="P17" s="23"/>
    </row>
    <row r="18" spans="1:16">
      <c r="A18" s="20">
        <v>2312</v>
      </c>
      <c r="B18" s="39" t="s">
        <v>50</v>
      </c>
      <c r="C18" s="41" t="s">
        <v>19</v>
      </c>
      <c r="D18" s="41" t="s">
        <v>38</v>
      </c>
      <c r="E18" s="54">
        <v>3</v>
      </c>
      <c r="F18" s="54">
        <v>3</v>
      </c>
      <c r="G18" s="54">
        <v>0</v>
      </c>
      <c r="H18" s="54">
        <v>3</v>
      </c>
      <c r="I18" s="54">
        <v>0</v>
      </c>
      <c r="J18" s="23">
        <f>IF(C18="DIT","",VLOOKUP(A18,OPT!A$7:B$80,2))</f>
        <v>0</v>
      </c>
      <c r="K18" s="23" t="str">
        <f>IF(C18="DIT",VLOOKUP(A18,OPT!C$1:D$80,2),"")</f>
        <v/>
      </c>
      <c r="L18" s="50" t="str">
        <f>IF($D18="CSA",VLOOKUP(A18,OPT!E$7:F$100,2),"")</f>
        <v/>
      </c>
      <c r="M18" s="50" t="str">
        <f>IF($D18="CSA",VLOOKUP(A18,OPT!G$7:H$100,2),"")</f>
        <v/>
      </c>
      <c r="N18" s="50" t="str">
        <f>IF($D18="PHBW",VLOOKUP(A18,OPT!I$7:J$100,2),"")</f>
        <v/>
      </c>
      <c r="O18" s="50">
        <f>IF($D18="EM",VLOOKUP(A18,OPT!K$7:L$100,2),"")</f>
        <v>3</v>
      </c>
      <c r="P18" s="23"/>
    </row>
    <row r="19" spans="1:16">
      <c r="A19" s="20">
        <v>2313</v>
      </c>
      <c r="B19" s="39" t="s">
        <v>51</v>
      </c>
      <c r="C19" s="41" t="s">
        <v>19</v>
      </c>
      <c r="D19" s="41" t="s">
        <v>38</v>
      </c>
      <c r="E19" s="54">
        <v>4</v>
      </c>
      <c r="F19" s="54">
        <v>6</v>
      </c>
      <c r="G19" s="54">
        <v>0</v>
      </c>
      <c r="H19" s="54">
        <v>2</v>
      </c>
      <c r="I19" s="54">
        <v>2</v>
      </c>
      <c r="J19" s="23">
        <f>IF(C19="DIT","",VLOOKUP(A19,OPT!A$7:B$80,2))</f>
        <v>0</v>
      </c>
      <c r="K19" s="23" t="str">
        <f>IF(C19="DIT",VLOOKUP(A19,OPT!C$1:D$80,2),"")</f>
        <v/>
      </c>
      <c r="L19" s="50" t="str">
        <f>IF($D19="CSA",VLOOKUP(A19,OPT!E$7:F$100,2),"")</f>
        <v/>
      </c>
      <c r="M19" s="50" t="str">
        <f>IF($D19="CSA",VLOOKUP(A19,OPT!G$7:H$100,2),"")</f>
        <v/>
      </c>
      <c r="N19" s="50" t="str">
        <f>IF($D19="PHBW",VLOOKUP(A19,OPT!I$7:J$100,2),"")</f>
        <v/>
      </c>
      <c r="O19" s="50">
        <f>IF($D19="EM",VLOOKUP(A19,OPT!K$7:L$100,2),"")</f>
        <v>4</v>
      </c>
      <c r="P19" s="23"/>
    </row>
    <row r="20" spans="1:16">
      <c r="A20" s="20">
        <v>2314</v>
      </c>
      <c r="B20" s="39" t="s">
        <v>52</v>
      </c>
      <c r="C20" s="41" t="s">
        <v>19</v>
      </c>
      <c r="D20" s="41" t="s">
        <v>4</v>
      </c>
      <c r="E20" s="54">
        <v>2</v>
      </c>
      <c r="F20" s="54">
        <v>4</v>
      </c>
      <c r="G20" s="54">
        <v>0</v>
      </c>
      <c r="H20" s="54">
        <v>3</v>
      </c>
      <c r="I20" s="54">
        <v>1</v>
      </c>
      <c r="J20" s="23">
        <f>IF(C20="DIT","",VLOOKUP(A20,OPT!A$7:B$80,2))</f>
        <v>0</v>
      </c>
      <c r="K20" s="23" t="str">
        <f>IF(C20="DIT",VLOOKUP(A20,OPT!C$1:D$80,2),"")</f>
        <v/>
      </c>
      <c r="L20" s="50">
        <f>IF($D20="CSA",VLOOKUP(A20,OPT!E$7:F$100,2),"")</f>
        <v>1</v>
      </c>
      <c r="M20" s="50">
        <f>IF($D20="CSA",VLOOKUP(A20,OPT!G$7:H$100,2),"")</f>
        <v>0</v>
      </c>
      <c r="N20" s="50" t="str">
        <f>IF($D20="PHBW",VLOOKUP(A20,OPT!I$7:J$100,2),"")</f>
        <v/>
      </c>
      <c r="O20" s="50" t="str">
        <f>IF($D20="EM",VLOOKUP(A20,OPT!K$7:L$100,2),"")</f>
        <v/>
      </c>
      <c r="P20" s="23"/>
    </row>
    <row r="21" spans="1:16">
      <c r="A21" s="20">
        <v>2315</v>
      </c>
      <c r="B21" s="39" t="s">
        <v>53</v>
      </c>
      <c r="C21" s="41" t="s">
        <v>19</v>
      </c>
      <c r="D21" s="41" t="s">
        <v>45</v>
      </c>
      <c r="E21" s="54">
        <v>1</v>
      </c>
      <c r="F21" s="54">
        <v>1</v>
      </c>
      <c r="G21" s="54">
        <v>0</v>
      </c>
      <c r="H21" s="54">
        <v>1</v>
      </c>
      <c r="I21" s="54">
        <v>2</v>
      </c>
      <c r="J21" s="23">
        <f>IF(C21="DIT","",VLOOKUP(A21,OPT!A$7:B$80,2))</f>
        <v>0</v>
      </c>
      <c r="K21" s="23" t="str">
        <f>IF(C21="DIT",VLOOKUP(A21,OPT!C$1:D$80,2),"")</f>
        <v/>
      </c>
      <c r="L21" s="50" t="str">
        <f>IF($D21="CSA",VLOOKUP(A21,OPT!E$7:F$100,2),"")</f>
        <v/>
      </c>
      <c r="M21" s="50" t="str">
        <f>IF($D21="CSA",VLOOKUP(A21,OPT!G$7:H$100,2),"")</f>
        <v/>
      </c>
      <c r="N21" s="50">
        <f>IF($D21="PHBW",VLOOKUP(A21,OPT!I$7:J$100,2),"")</f>
        <v>1</v>
      </c>
      <c r="O21" s="50" t="str">
        <f>IF($D21="EM",VLOOKUP(A21,OPT!K$7:L$100,2),"")</f>
        <v/>
      </c>
      <c r="P21" s="23"/>
    </row>
    <row r="22" spans="1:16">
      <c r="A22" s="20">
        <v>2316</v>
      </c>
      <c r="B22" s="39" t="s">
        <v>54</v>
      </c>
      <c r="C22" s="41" t="s">
        <v>19</v>
      </c>
      <c r="D22" s="41" t="s">
        <v>4</v>
      </c>
      <c r="E22" s="54">
        <v>3</v>
      </c>
      <c r="F22" s="54">
        <v>1</v>
      </c>
      <c r="G22" s="54">
        <v>0</v>
      </c>
      <c r="H22" s="54">
        <v>1</v>
      </c>
      <c r="I22" s="54">
        <v>1</v>
      </c>
      <c r="J22" s="23">
        <f>IF(C22="DIT","",VLOOKUP(A22,OPT!A$7:B$80,2))</f>
        <v>0</v>
      </c>
      <c r="K22" s="23" t="str">
        <f>IF(C22="DIT",VLOOKUP(A22,OPT!C$1:D$80,2),"")</f>
        <v/>
      </c>
      <c r="L22" s="50">
        <f>IF($D22="CSA",VLOOKUP(A22,OPT!E$7:F$100,2),"")</f>
        <v>3</v>
      </c>
      <c r="M22" s="50">
        <f>IF($D22="CSA",VLOOKUP(A22,OPT!G$7:H$100,2),"")</f>
        <v>0</v>
      </c>
      <c r="N22" s="50" t="str">
        <f>IF($D22="PHBW",VLOOKUP(A22,OPT!I$7:J$100,2),"")</f>
        <v/>
      </c>
      <c r="O22" s="50" t="str">
        <f>IF($D22="EM",VLOOKUP(A22,OPT!K$7:L$100,2),"")</f>
        <v/>
      </c>
      <c r="P22" s="23"/>
    </row>
    <row r="23" spans="1:16">
      <c r="A23" s="20">
        <v>2317</v>
      </c>
      <c r="B23" s="39" t="s">
        <v>55</v>
      </c>
      <c r="C23" s="41" t="s">
        <v>19</v>
      </c>
      <c r="D23" s="41" t="s">
        <v>45</v>
      </c>
      <c r="E23" s="54">
        <v>2</v>
      </c>
      <c r="F23" s="54">
        <v>0</v>
      </c>
      <c r="G23" s="54">
        <v>0</v>
      </c>
      <c r="H23" s="54">
        <v>2</v>
      </c>
      <c r="I23" s="54">
        <v>1</v>
      </c>
      <c r="J23" s="23">
        <f>IF(C23="DIT","",VLOOKUP(A23,OPT!A$7:B$80,2))</f>
        <v>0</v>
      </c>
      <c r="K23" s="23" t="str">
        <f>IF(C23="DIT",VLOOKUP(A23,OPT!C$1:D$80,2),"")</f>
        <v/>
      </c>
      <c r="L23" s="50" t="str">
        <f>IF($D23="CSA",VLOOKUP(A23,OPT!E$7:F$100,2),"")</f>
        <v/>
      </c>
      <c r="M23" s="50" t="str">
        <f>IF($D23="CSA",VLOOKUP(A23,OPT!G$7:H$100,2),"")</f>
        <v/>
      </c>
      <c r="N23" s="50">
        <f>IF($D23="PHBW",VLOOKUP(A23,OPT!I$7:J$100,2),"")</f>
        <v>2</v>
      </c>
      <c r="O23" s="50" t="str">
        <f>IF($D23="EM",VLOOKUP(A23,OPT!K$7:L$100,2),"")</f>
        <v/>
      </c>
      <c r="P23" s="23"/>
    </row>
    <row r="24" spans="1:16">
      <c r="A24" s="20">
        <v>2318</v>
      </c>
      <c r="B24" s="39" t="s">
        <v>56</v>
      </c>
      <c r="C24" s="41" t="s">
        <v>19</v>
      </c>
      <c r="D24" s="41" t="s">
        <v>45</v>
      </c>
      <c r="E24" s="54">
        <v>1</v>
      </c>
      <c r="F24" s="54">
        <v>5</v>
      </c>
      <c r="G24" s="54">
        <v>0</v>
      </c>
      <c r="H24" s="54">
        <v>3</v>
      </c>
      <c r="I24" s="54">
        <v>2</v>
      </c>
      <c r="J24" s="23">
        <f>IF(C24="DIT","",VLOOKUP(A24,OPT!A$7:B$80,2))</f>
        <v>0</v>
      </c>
      <c r="K24" s="23" t="str">
        <f>IF(C24="DIT",VLOOKUP(A24,OPT!C$1:D$80,2),"")</f>
        <v/>
      </c>
      <c r="L24" s="50" t="str">
        <f>IF($D24="CSA",VLOOKUP(A24,OPT!E$7:F$100,2),"")</f>
        <v/>
      </c>
      <c r="M24" s="50" t="str">
        <f>IF($D24="CSA",VLOOKUP(A24,OPT!G$7:H$100,2),"")</f>
        <v/>
      </c>
      <c r="N24" s="50">
        <f>IF($D24="PHBW",VLOOKUP(A24,OPT!I$7:J$100,2),"")</f>
        <v>1</v>
      </c>
      <c r="O24" s="50" t="str">
        <f>IF($D24="EM",VLOOKUP(A24,OPT!K$7:L$100,2),"")</f>
        <v/>
      </c>
      <c r="P24" s="23"/>
    </row>
    <row r="25" spans="1:16">
      <c r="A25" s="20">
        <v>2319</v>
      </c>
      <c r="B25" s="39" t="s">
        <v>57</v>
      </c>
      <c r="C25" s="41" t="s">
        <v>20</v>
      </c>
      <c r="D25" s="41" t="s">
        <v>4</v>
      </c>
      <c r="E25" s="54">
        <v>3</v>
      </c>
      <c r="F25" s="54">
        <v>5</v>
      </c>
      <c r="G25" s="54">
        <v>0</v>
      </c>
      <c r="H25" s="54">
        <v>3</v>
      </c>
      <c r="I25" s="54">
        <v>2</v>
      </c>
      <c r="J25" s="23" t="str">
        <f>IF(C25="DIT","",VLOOKUP(A25,OPT!A$7:B$80,2))</f>
        <v/>
      </c>
      <c r="K25" s="23">
        <f>IF(C25="DIT",VLOOKUP(A25,OPT!C$1:D$80,2),"")</f>
        <v>0</v>
      </c>
      <c r="L25" s="50">
        <f>IF($D25="CSA",VLOOKUP(A25,OPT!E$7:F$100,2),"")</f>
        <v>3</v>
      </c>
      <c r="M25" s="50">
        <f>IF($D25="CSA",VLOOKUP(A25,OPT!G$7:H$100,2),"")</f>
        <v>0</v>
      </c>
      <c r="N25" s="50" t="str">
        <f>IF($D25="PHBW",VLOOKUP(A25,OPT!I$7:J$100,2),"")</f>
        <v/>
      </c>
      <c r="O25" s="50" t="str">
        <f>IF($D25="EM",VLOOKUP(A25,OPT!K$7:L$100,2),"")</f>
        <v/>
      </c>
      <c r="P25" s="23"/>
    </row>
    <row r="26" spans="1:16">
      <c r="A26" s="20">
        <v>2320</v>
      </c>
      <c r="B26" s="39" t="s">
        <v>58</v>
      </c>
      <c r="C26" s="41" t="s">
        <v>19</v>
      </c>
      <c r="D26" s="41" t="s">
        <v>45</v>
      </c>
      <c r="E26" s="54">
        <v>4</v>
      </c>
      <c r="F26" s="54">
        <v>4</v>
      </c>
      <c r="G26" s="54">
        <v>0</v>
      </c>
      <c r="H26" s="54">
        <v>3</v>
      </c>
      <c r="I26" s="54">
        <v>3</v>
      </c>
      <c r="J26" s="23">
        <f>IF(C26="DIT","",VLOOKUP(A26,OPT!A$7:B$80,2))</f>
        <v>0</v>
      </c>
      <c r="K26" s="23" t="str">
        <f>IF(C26="DIT",VLOOKUP(A26,OPT!C$1:D$80,2),"")</f>
        <v/>
      </c>
      <c r="L26" s="50" t="str">
        <f>IF($D26="CSA",VLOOKUP(A26,OPT!E$7:F$100,2),"")</f>
        <v/>
      </c>
      <c r="M26" s="50" t="str">
        <f>IF($D26="CSA",VLOOKUP(A26,OPT!G$7:H$100,2),"")</f>
        <v/>
      </c>
      <c r="N26" s="50">
        <f>IF($D26="PHBW",VLOOKUP(A26,OPT!I$7:J$100,2),"")</f>
        <v>3</v>
      </c>
      <c r="O26" s="50" t="str">
        <f>IF($D26="EM",VLOOKUP(A26,OPT!K$7:L$100,2),"")</f>
        <v/>
      </c>
      <c r="P26" s="23"/>
    </row>
    <row r="27" spans="1:16">
      <c r="A27" s="20">
        <v>2321</v>
      </c>
      <c r="B27" s="39" t="s">
        <v>59</v>
      </c>
      <c r="C27" s="41" t="s">
        <v>19</v>
      </c>
      <c r="D27" s="41" t="s">
        <v>4</v>
      </c>
      <c r="E27" s="54">
        <v>2</v>
      </c>
      <c r="F27" s="54">
        <v>1</v>
      </c>
      <c r="G27" s="54">
        <v>0</v>
      </c>
      <c r="H27" s="54">
        <v>1</v>
      </c>
      <c r="I27" s="54">
        <v>1</v>
      </c>
      <c r="J27" s="23">
        <f>IF(C27="DIT","",VLOOKUP(A27,OPT!A$7:B$80,2))</f>
        <v>0</v>
      </c>
      <c r="K27" s="23" t="str">
        <f>IF(C27="DIT",VLOOKUP(A27,OPT!C$1:D$80,2),"")</f>
        <v/>
      </c>
      <c r="L27" s="50">
        <f>IF($D27="CSA",VLOOKUP(A27,OPT!E$7:F$100,2),"")</f>
        <v>1</v>
      </c>
      <c r="M27" s="50">
        <f>IF($D27="CSA",VLOOKUP(A27,OPT!G$7:H$100,2),"")</f>
        <v>0</v>
      </c>
      <c r="N27" s="50" t="str">
        <f>IF($D27="PHBW",VLOOKUP(A27,OPT!I$7:J$100,2),"")</f>
        <v/>
      </c>
      <c r="O27" s="50" t="str">
        <f>IF($D27="EM",VLOOKUP(A27,OPT!K$7:L$100,2),"")</f>
        <v/>
      </c>
      <c r="P27" s="23"/>
    </row>
    <row r="28" spans="1:16">
      <c r="A28" s="20">
        <v>2322</v>
      </c>
      <c r="B28" s="39" t="s">
        <v>60</v>
      </c>
      <c r="C28" s="41" t="s">
        <v>19</v>
      </c>
      <c r="D28" s="41" t="s">
        <v>38</v>
      </c>
      <c r="E28" s="54">
        <v>5</v>
      </c>
      <c r="F28" s="54">
        <v>6</v>
      </c>
      <c r="G28" s="54">
        <v>0</v>
      </c>
      <c r="H28" s="54">
        <v>3</v>
      </c>
      <c r="I28" s="54">
        <v>3</v>
      </c>
      <c r="J28" s="23">
        <f>IF(C28="DIT","",VLOOKUP(A28,OPT!A$7:B$80,2))</f>
        <v>0</v>
      </c>
      <c r="K28" s="23" t="str">
        <f>IF(C28="DIT",VLOOKUP(A28,OPT!C$1:D$80,2),"")</f>
        <v/>
      </c>
      <c r="L28" s="50" t="str">
        <f>IF($D28="CSA",VLOOKUP(A28,OPT!E$7:F$100,2),"")</f>
        <v/>
      </c>
      <c r="M28" s="50" t="str">
        <f>IF($D28="CSA",VLOOKUP(A28,OPT!G$7:H$100,2),"")</f>
        <v/>
      </c>
      <c r="N28" s="50" t="str">
        <f>IF($D28="PHBW",VLOOKUP(A28,OPT!I$7:J$100,2),"")</f>
        <v/>
      </c>
      <c r="O28" s="50">
        <f>IF($D28="EM",VLOOKUP(A28,OPT!K$7:L$100,2),"")</f>
        <v>5</v>
      </c>
      <c r="P28" s="23"/>
    </row>
    <row r="29" spans="1:16" ht="18">
      <c r="A29" s="20">
        <v>2323</v>
      </c>
      <c r="B29" s="39" t="s">
        <v>61</v>
      </c>
      <c r="C29" s="41" t="s">
        <v>19</v>
      </c>
      <c r="D29" s="41" t="s">
        <v>4</v>
      </c>
      <c r="E29" s="54">
        <v>4</v>
      </c>
      <c r="F29" s="54">
        <v>4</v>
      </c>
      <c r="G29" s="54">
        <v>0</v>
      </c>
      <c r="H29" s="54">
        <v>3</v>
      </c>
      <c r="I29" s="54">
        <v>3</v>
      </c>
      <c r="J29" s="23">
        <f>IF(C29="DIT","",VLOOKUP(A29,OPT!A$7:B$80,2))</f>
        <v>0</v>
      </c>
      <c r="K29" s="23" t="str">
        <f>IF(C29="DIT",VLOOKUP(A29,OPT!C$1:D$80,2),"")</f>
        <v/>
      </c>
      <c r="L29" s="50">
        <f>IF($D29="CSA",VLOOKUP(A29,OPT!E$7:F$100,2),"")</f>
        <v>3</v>
      </c>
      <c r="M29" s="50">
        <f>IF($D29="CSA",VLOOKUP(A29,OPT!G$7:H$100,2),"")</f>
        <v>0</v>
      </c>
      <c r="N29" s="50" t="str">
        <f>IF($D29="PHBW",VLOOKUP(A29,OPT!I$7:J$100,2),"")</f>
        <v/>
      </c>
      <c r="O29" s="50" t="str">
        <f>IF($D29="EM",VLOOKUP(A29,OPT!K$7:L$100,2),"")</f>
        <v/>
      </c>
      <c r="P29" s="23"/>
    </row>
    <row r="30" spans="1:16" ht="18">
      <c r="A30" s="20">
        <v>2324</v>
      </c>
      <c r="B30" s="39" t="s">
        <v>63</v>
      </c>
      <c r="C30" s="41" t="s">
        <v>19</v>
      </c>
      <c r="D30" s="41" t="s">
        <v>45</v>
      </c>
      <c r="E30" s="54">
        <v>1</v>
      </c>
      <c r="F30" s="54">
        <v>0</v>
      </c>
      <c r="G30" s="54">
        <v>0</v>
      </c>
      <c r="H30" s="54">
        <v>1</v>
      </c>
      <c r="I30" s="54">
        <v>1</v>
      </c>
      <c r="J30" s="23">
        <f>IF(C30="DIT","",VLOOKUP(A30,OPT!A$7:B$80,2))</f>
        <v>0</v>
      </c>
      <c r="K30" s="23" t="str">
        <f>IF(C30="DIT",VLOOKUP(A30,OPT!C$1:D$80,2),"")</f>
        <v/>
      </c>
      <c r="L30" s="50" t="str">
        <f>IF($D30="CSA",VLOOKUP(A30,OPT!E$7:F$100,2),"")</f>
        <v/>
      </c>
      <c r="M30" s="50" t="str">
        <f>IF($D30="CSA",VLOOKUP(A30,OPT!G$7:H$100,2),"")</f>
        <v/>
      </c>
      <c r="N30" s="50">
        <f>IF($D30="PHBW",VLOOKUP(A30,OPT!I$7:J$100,2),"")</f>
        <v>2</v>
      </c>
      <c r="O30" s="50" t="str">
        <f>IF($D30="EM",VLOOKUP(A30,OPT!K$7:L$100,2),"")</f>
        <v/>
      </c>
      <c r="P30" s="23"/>
    </row>
    <row r="31" spans="1:16" ht="18">
      <c r="A31" s="20">
        <v>2325</v>
      </c>
      <c r="B31" s="39" t="s">
        <v>64</v>
      </c>
      <c r="C31" s="41" t="s">
        <v>20</v>
      </c>
      <c r="D31" s="41" t="s">
        <v>4</v>
      </c>
      <c r="E31" s="54">
        <v>2</v>
      </c>
      <c r="F31" s="54">
        <v>5</v>
      </c>
      <c r="G31" s="54">
        <v>0</v>
      </c>
      <c r="H31" s="54">
        <v>3</v>
      </c>
      <c r="I31" s="54">
        <v>1</v>
      </c>
      <c r="J31" s="23" t="str">
        <f>IF(C31="DIT","",VLOOKUP(A31,OPT!A$7:B$80,2))</f>
        <v/>
      </c>
      <c r="K31" s="23">
        <f>IF(C31="DIT",VLOOKUP(A31,OPT!C$1:D$80,2),"")</f>
        <v>0</v>
      </c>
      <c r="L31" s="50">
        <f>IF($D31="CSA",VLOOKUP(A31,OPT!E$7:F$100,2),"")</f>
        <v>2</v>
      </c>
      <c r="M31" s="50">
        <f>IF($D31="CSA",VLOOKUP(A31,OPT!G$7:H$100,2),"")</f>
        <v>0</v>
      </c>
      <c r="N31" s="50" t="str">
        <f>IF($D31="PHBW",VLOOKUP(A31,OPT!I$7:J$100,2),"")</f>
        <v/>
      </c>
      <c r="O31" s="50" t="str">
        <f>IF($D31="EM",VLOOKUP(A31,OPT!K$7:L$100,2),"")</f>
        <v/>
      </c>
      <c r="P31" s="23"/>
    </row>
    <row r="32" spans="1:16" ht="18">
      <c r="A32" s="20">
        <v>2326</v>
      </c>
      <c r="B32" s="39" t="s">
        <v>65</v>
      </c>
      <c r="C32" s="41" t="s">
        <v>19</v>
      </c>
      <c r="D32" s="41" t="s">
        <v>45</v>
      </c>
      <c r="E32" s="54">
        <v>5</v>
      </c>
      <c r="F32" s="54">
        <v>4</v>
      </c>
      <c r="G32" s="54">
        <v>0</v>
      </c>
      <c r="H32" s="54">
        <v>3</v>
      </c>
      <c r="I32" s="54">
        <v>3</v>
      </c>
      <c r="J32" s="23">
        <f>IF(C32="DIT","",VLOOKUP(A32,OPT!A$7:B$80,2))</f>
        <v>0</v>
      </c>
      <c r="K32" s="23" t="str">
        <f>IF(C32="DIT",VLOOKUP(A32,OPT!C$1:D$80,2),"")</f>
        <v/>
      </c>
      <c r="L32" s="50" t="str">
        <f>IF($D32="CSA",VLOOKUP(A32,OPT!E$7:F$100,2),"")</f>
        <v/>
      </c>
      <c r="M32" s="50" t="str">
        <f>IF($D32="CSA",VLOOKUP(A32,OPT!G$7:H$100,2),"")</f>
        <v/>
      </c>
      <c r="N32" s="50">
        <f>IF($D32="PHBW",VLOOKUP(A32,OPT!I$7:J$100,2),"")</f>
        <v>4</v>
      </c>
      <c r="O32" s="50" t="str">
        <f>IF($D32="EM",VLOOKUP(A32,OPT!K$7:L$100,2),"")</f>
        <v/>
      </c>
      <c r="P32" s="23"/>
    </row>
    <row r="33" spans="1:16" ht="18">
      <c r="A33" s="20">
        <v>2327</v>
      </c>
      <c r="B33" s="39" t="s">
        <v>66</v>
      </c>
      <c r="C33" s="41" t="s">
        <v>19</v>
      </c>
      <c r="D33" s="41" t="s">
        <v>45</v>
      </c>
      <c r="E33" s="54">
        <v>3</v>
      </c>
      <c r="F33" s="54">
        <v>2</v>
      </c>
      <c r="G33" s="54">
        <v>0</v>
      </c>
      <c r="H33" s="54">
        <v>3</v>
      </c>
      <c r="I33" s="54">
        <v>2</v>
      </c>
      <c r="J33" s="23">
        <f>IF(C33="DIT","",VLOOKUP(A33,OPT!A$7:B$80,2))</f>
        <v>0</v>
      </c>
      <c r="K33" s="23" t="str">
        <f>IF(C33="DIT",VLOOKUP(A33,OPT!C$1:D$80,2),"")</f>
        <v/>
      </c>
      <c r="L33" s="50" t="str">
        <f>IF($D33="CSA",VLOOKUP(A33,OPT!E$7:F$100,2),"")</f>
        <v/>
      </c>
      <c r="M33" s="50" t="str">
        <f>IF($D33="CSA",VLOOKUP(A33,OPT!G$7:H$100,2),"")</f>
        <v/>
      </c>
      <c r="N33" s="50">
        <f>IF($D33="PHBW",VLOOKUP(A33,OPT!I$7:J$100,2),"")</f>
        <v>3</v>
      </c>
      <c r="O33" s="50" t="str">
        <f>IF($D33="EM",VLOOKUP(A33,OPT!K$7:L$100,2),"")</f>
        <v/>
      </c>
      <c r="P33" s="23"/>
    </row>
    <row r="34" spans="1:16" ht="18">
      <c r="A34" s="20">
        <v>2328</v>
      </c>
      <c r="B34" s="39" t="s">
        <v>67</v>
      </c>
      <c r="C34" s="41" t="s">
        <v>19</v>
      </c>
      <c r="D34" s="41" t="s">
        <v>45</v>
      </c>
      <c r="E34" s="54">
        <v>5</v>
      </c>
      <c r="F34" s="54">
        <v>6</v>
      </c>
      <c r="G34" s="54">
        <v>0</v>
      </c>
      <c r="H34" s="54">
        <v>3</v>
      </c>
      <c r="I34" s="54">
        <v>3</v>
      </c>
      <c r="J34" s="23">
        <f>IF(C34="DIT","",VLOOKUP(A34,OPT!A$7:B$80,2))</f>
        <v>0</v>
      </c>
      <c r="K34" s="23" t="str">
        <f>IF(C34="DIT",VLOOKUP(A34,OPT!C$1:D$80,2),"")</f>
        <v/>
      </c>
      <c r="L34" s="50" t="str">
        <f>IF($D34="CSA",VLOOKUP(A34,OPT!E$7:F$100,2),"")</f>
        <v/>
      </c>
      <c r="M34" s="50" t="str">
        <f>IF($D34="CSA",VLOOKUP(A34,OPT!G$7:H$100,2),"")</f>
        <v/>
      </c>
      <c r="N34" s="50">
        <f>IF($D34="PHBW",VLOOKUP(A34,OPT!I$7:J$100,2),"")</f>
        <v>5</v>
      </c>
      <c r="O34" s="50" t="str">
        <f>IF($D34="EM",VLOOKUP(A34,OPT!K$7:L$100,2),"")</f>
        <v/>
      </c>
      <c r="P34" s="23"/>
    </row>
    <row r="35" spans="1:16" ht="18">
      <c r="A35" s="20">
        <v>2329</v>
      </c>
      <c r="B35" s="39" t="s">
        <v>68</v>
      </c>
      <c r="C35" s="41" t="s">
        <v>19</v>
      </c>
      <c r="D35" s="41" t="s">
        <v>45</v>
      </c>
      <c r="E35" s="54">
        <v>2</v>
      </c>
      <c r="F35" s="54">
        <v>4</v>
      </c>
      <c r="G35" s="54">
        <v>0</v>
      </c>
      <c r="H35" s="54">
        <v>1</v>
      </c>
      <c r="I35" s="54">
        <v>2</v>
      </c>
      <c r="J35" s="23">
        <f>IF(C35="DIT","",VLOOKUP(A35,OPT!A$7:B$80,2))</f>
        <v>0</v>
      </c>
      <c r="K35" s="23" t="str">
        <f>IF(C35="DIT",VLOOKUP(A35,OPT!C$1:D$80,2),"")</f>
        <v/>
      </c>
      <c r="L35" s="50" t="str">
        <f>IF($D35="CSA",VLOOKUP(A35,OPT!E$7:F$100,2),"")</f>
        <v/>
      </c>
      <c r="M35" s="50" t="str">
        <f>IF($D35="CSA",VLOOKUP(A35,OPT!G$7:H$100,2),"")</f>
        <v/>
      </c>
      <c r="N35" s="50">
        <f>IF($D35="PHBW",VLOOKUP(A35,OPT!I$7:J$100,2),"")</f>
        <v>1</v>
      </c>
      <c r="O35" s="50" t="str">
        <f>IF($D35="EM",VLOOKUP(A35,OPT!K$7:L$100,2),"")</f>
        <v/>
      </c>
      <c r="P35" s="23"/>
    </row>
    <row r="36" spans="1:16" ht="18">
      <c r="A36" s="20">
        <v>2330</v>
      </c>
      <c r="B36" s="39" t="s">
        <v>69</v>
      </c>
      <c r="C36" s="41" t="s">
        <v>19</v>
      </c>
      <c r="D36" s="41" t="s">
        <v>4</v>
      </c>
      <c r="E36" s="54">
        <v>5</v>
      </c>
      <c r="F36" s="54">
        <v>6</v>
      </c>
      <c r="G36" s="54">
        <v>0</v>
      </c>
      <c r="H36" s="54">
        <v>3</v>
      </c>
      <c r="I36" s="54">
        <v>3</v>
      </c>
      <c r="J36" s="23">
        <f>IF(C36="DIT","",VLOOKUP(A36,OPT!A$7:B$80,2))</f>
        <v>0</v>
      </c>
      <c r="K36" s="23" t="str">
        <f>IF(C36="DIT",VLOOKUP(A36,OPT!C$1:D$80,2),"")</f>
        <v/>
      </c>
      <c r="L36" s="50">
        <f>IF($D36="CSA",VLOOKUP(A36,OPT!E$7:F$100,2),"")</f>
        <v>2</v>
      </c>
      <c r="M36" s="50">
        <f>IF($D36="CSA",VLOOKUP(A36,OPT!G$7:H$100,2),"")</f>
        <v>0</v>
      </c>
      <c r="N36" s="50" t="str">
        <f>IF($D36="PHBW",VLOOKUP(A36,OPT!I$7:J$100,2),"")</f>
        <v/>
      </c>
      <c r="O36" s="50" t="str">
        <f>IF($D36="EM",VLOOKUP(A36,OPT!K$7:L$100,2),"")</f>
        <v/>
      </c>
      <c r="P36" s="23"/>
    </row>
    <row r="37" spans="1:16" ht="18">
      <c r="A37" s="20">
        <v>2331</v>
      </c>
      <c r="B37" s="39" t="s">
        <v>70</v>
      </c>
      <c r="C37" s="41" t="s">
        <v>19</v>
      </c>
      <c r="D37" s="41" t="s">
        <v>38</v>
      </c>
      <c r="E37" s="54">
        <v>3</v>
      </c>
      <c r="F37" s="54">
        <v>6</v>
      </c>
      <c r="G37" s="54">
        <v>0</v>
      </c>
      <c r="H37" s="54">
        <v>3</v>
      </c>
      <c r="I37" s="54">
        <v>2</v>
      </c>
      <c r="J37" s="23">
        <f>IF(C37="DIT","",VLOOKUP(A37,OPT!A$7:B$80,2))</f>
        <v>0</v>
      </c>
      <c r="K37" s="23" t="str">
        <f>IF(C37="DIT",VLOOKUP(A37,OPT!C$1:D$80,2),"")</f>
        <v/>
      </c>
      <c r="L37" s="50" t="str">
        <f>IF($D37="CSA",VLOOKUP(A37,OPT!E$7:F$100,2),"")</f>
        <v/>
      </c>
      <c r="M37" s="50" t="str">
        <f>IF($D37="CSA",VLOOKUP(A37,OPT!G$7:H$100,2),"")</f>
        <v/>
      </c>
      <c r="N37" s="50" t="str">
        <f>IF($D37="PHBW",VLOOKUP(A37,OPT!I$7:J$100,2),"")</f>
        <v/>
      </c>
      <c r="O37" s="50">
        <f>IF($D37="EM",VLOOKUP(A37,OPT!K$7:L$100,2),"")</f>
        <v>3</v>
      </c>
      <c r="P37" s="23"/>
    </row>
    <row r="38" spans="1:16" ht="18">
      <c r="A38" s="20">
        <v>2332</v>
      </c>
      <c r="B38" s="39" t="s">
        <v>71</v>
      </c>
      <c r="C38" s="41" t="s">
        <v>19</v>
      </c>
      <c r="D38" s="41" t="s">
        <v>45</v>
      </c>
      <c r="E38" s="54">
        <v>2</v>
      </c>
      <c r="F38" s="54">
        <v>0</v>
      </c>
      <c r="G38" s="54">
        <v>0</v>
      </c>
      <c r="H38" s="54">
        <v>1</v>
      </c>
      <c r="I38" s="54">
        <v>0</v>
      </c>
      <c r="J38" s="23">
        <f>IF(C38="DIT","",VLOOKUP(A38,OPT!A$7:B$80,2))</f>
        <v>0</v>
      </c>
      <c r="K38" s="23" t="str">
        <f>IF(C38="DIT",VLOOKUP(A38,OPT!C$1:D$80,2),"")</f>
        <v/>
      </c>
      <c r="L38" s="50" t="str">
        <f>IF($D38="CSA",VLOOKUP(A38,OPT!E$7:F$100,2),"")</f>
        <v/>
      </c>
      <c r="M38" s="50" t="str">
        <f>IF($D38="CSA",VLOOKUP(A38,OPT!G$7:H$100,2),"")</f>
        <v/>
      </c>
      <c r="N38" s="50">
        <f>IF($D38="PHBW",VLOOKUP(A38,OPT!I$7:J$100,2),"")</f>
        <v>3</v>
      </c>
      <c r="O38" s="50" t="str">
        <f>IF($D38="EM",VLOOKUP(A38,OPT!K$7:L$100,2),"")</f>
        <v/>
      </c>
      <c r="P38" s="23"/>
    </row>
    <row r="39" spans="1:16" ht="18">
      <c r="A39" s="20">
        <v>2333</v>
      </c>
      <c r="B39" s="39" t="s">
        <v>72</v>
      </c>
      <c r="C39" s="41" t="s">
        <v>20</v>
      </c>
      <c r="D39" s="41" t="s">
        <v>45</v>
      </c>
      <c r="E39" s="54">
        <v>1</v>
      </c>
      <c r="F39" s="54">
        <v>1</v>
      </c>
      <c r="G39" s="54">
        <v>0</v>
      </c>
      <c r="H39" s="54">
        <v>3</v>
      </c>
      <c r="I39" s="54">
        <v>0</v>
      </c>
      <c r="J39" s="23" t="str">
        <f>IF(C39="DIT","",VLOOKUP(A39,OPT!A$7:B$80,2))</f>
        <v/>
      </c>
      <c r="K39" s="23">
        <f>IF(C39="DIT",VLOOKUP(A39,OPT!C$1:D$80,2),"")</f>
        <v>0</v>
      </c>
      <c r="L39" s="50" t="str">
        <f>IF($D39="CSA",VLOOKUP(A39,OPT!E$7:F$100,2),"")</f>
        <v/>
      </c>
      <c r="M39" s="50" t="str">
        <f>IF($D39="CSA",VLOOKUP(A39,OPT!G$7:H$100,2),"")</f>
        <v/>
      </c>
      <c r="N39" s="50">
        <f>IF($D39="PHBW",VLOOKUP(A39,OPT!I$7:J$100,2),"")</f>
        <v>0</v>
      </c>
      <c r="O39" s="50" t="str">
        <f>IF($D39="EM",VLOOKUP(A39,OPT!K$7:L$100,2),"")</f>
        <v/>
      </c>
      <c r="P39" s="23"/>
    </row>
    <row r="40" spans="1:16" ht="18">
      <c r="A40" s="20">
        <v>2334</v>
      </c>
      <c r="B40" s="39" t="s">
        <v>73</v>
      </c>
      <c r="C40" s="41" t="s">
        <v>20</v>
      </c>
      <c r="D40" s="41" t="s">
        <v>38</v>
      </c>
      <c r="E40" s="54">
        <v>1</v>
      </c>
      <c r="F40" s="54">
        <v>4</v>
      </c>
      <c r="G40" s="54">
        <v>0</v>
      </c>
      <c r="H40" s="54">
        <v>3</v>
      </c>
      <c r="I40" s="54">
        <v>1</v>
      </c>
      <c r="J40" s="23" t="str">
        <f>IF(C40="DIT","",VLOOKUP(A40,OPT!A$7:B$80,2))</f>
        <v/>
      </c>
      <c r="K40" s="23">
        <f>IF(C40="DIT",VLOOKUP(A40,OPT!C$1:D$80,2),"")</f>
        <v>0</v>
      </c>
      <c r="L40" s="50" t="str">
        <f>IF($D40="CSA",VLOOKUP(A40,OPT!E$7:F$100,2),"")</f>
        <v/>
      </c>
      <c r="M40" s="50" t="str">
        <f>IF($D40="CSA",VLOOKUP(A40,OPT!G$7:H$100,2),"")</f>
        <v/>
      </c>
      <c r="N40" s="50" t="str">
        <f>IF($D40="PHBW",VLOOKUP(A40,OPT!I$7:J$100,2),"")</f>
        <v/>
      </c>
      <c r="O40" s="50">
        <f>IF($D40="EM",VLOOKUP(A40,OPT!K$7:L$100,2),"")</f>
        <v>1</v>
      </c>
      <c r="P40" s="23"/>
    </row>
    <row r="41" spans="1:16" ht="18">
      <c r="A41" s="20">
        <v>2335</v>
      </c>
      <c r="B41" s="39" t="s">
        <v>74</v>
      </c>
      <c r="C41" s="41" t="s">
        <v>20</v>
      </c>
      <c r="D41" s="41" t="s">
        <v>4</v>
      </c>
      <c r="E41" s="54">
        <v>4</v>
      </c>
      <c r="F41" s="54">
        <v>2</v>
      </c>
      <c r="G41" s="54">
        <v>0</v>
      </c>
      <c r="H41" s="54">
        <v>2</v>
      </c>
      <c r="I41" s="54">
        <v>0</v>
      </c>
      <c r="J41" s="23" t="str">
        <f>IF(C41="DIT","",VLOOKUP(A41,OPT!A$7:B$80,2))</f>
        <v/>
      </c>
      <c r="K41" s="23">
        <f>IF(C41="DIT",VLOOKUP(A41,OPT!C$1:D$80,2),"")</f>
        <v>0</v>
      </c>
      <c r="L41" s="50">
        <f>IF($D41="CSA",VLOOKUP(A41,OPT!E$7:F$100,2),"")</f>
        <v>3</v>
      </c>
      <c r="M41" s="50">
        <f>IF($D41="CSA",VLOOKUP(A41,OPT!G$7:H$100,2),"")</f>
        <v>0</v>
      </c>
      <c r="N41" s="50" t="str">
        <f>IF($D41="PHBW",VLOOKUP(A41,OPT!I$7:J$100,2),"")</f>
        <v/>
      </c>
      <c r="O41" s="50" t="str">
        <f>IF($D41="EM",VLOOKUP(A41,OPT!K$7:L$100,2),"")</f>
        <v/>
      </c>
      <c r="P41" s="23"/>
    </row>
    <row r="42" spans="1:16" ht="18">
      <c r="A42" s="20">
        <v>2336</v>
      </c>
      <c r="B42" s="39" t="s">
        <v>75</v>
      </c>
      <c r="C42" s="41" t="s">
        <v>19</v>
      </c>
      <c r="D42" s="41" t="s">
        <v>38</v>
      </c>
      <c r="E42" s="54">
        <v>4</v>
      </c>
      <c r="F42" s="54">
        <v>4</v>
      </c>
      <c r="G42" s="54">
        <v>0</v>
      </c>
      <c r="H42" s="54">
        <v>3</v>
      </c>
      <c r="I42" s="54">
        <v>3</v>
      </c>
      <c r="J42" s="23">
        <f>IF(C42="DIT","",VLOOKUP(A42,OPT!A$7:B$80,2))</f>
        <v>0</v>
      </c>
      <c r="K42" s="23" t="str">
        <f>IF(C42="DIT",VLOOKUP(A42,OPT!C$1:D$80,2),"")</f>
        <v/>
      </c>
      <c r="L42" s="50" t="str">
        <f>IF($D42="CSA",VLOOKUP(A42,OPT!E$7:F$100,2),"")</f>
        <v/>
      </c>
      <c r="M42" s="50" t="str">
        <f>IF($D42="CSA",VLOOKUP(A42,OPT!G$7:H$100,2),"")</f>
        <v/>
      </c>
      <c r="N42" s="50" t="str">
        <f>IF($D42="PHBW",VLOOKUP(A42,OPT!I$7:J$100,2),"")</f>
        <v/>
      </c>
      <c r="O42" s="50">
        <f>IF($D42="EM",VLOOKUP(A42,OPT!K$7:L$100,2),"")</f>
        <v>4</v>
      </c>
      <c r="P42" s="23"/>
    </row>
    <row r="43" spans="1:16" ht="18">
      <c r="A43" s="20">
        <v>2337</v>
      </c>
      <c r="B43" s="39" t="s">
        <v>76</v>
      </c>
      <c r="C43" s="41" t="s">
        <v>19</v>
      </c>
      <c r="D43" s="41" t="s">
        <v>45</v>
      </c>
      <c r="E43" s="54">
        <v>5</v>
      </c>
      <c r="F43" s="54">
        <v>6</v>
      </c>
      <c r="G43" s="54">
        <v>0</v>
      </c>
      <c r="H43" s="54">
        <v>3</v>
      </c>
      <c r="I43" s="54">
        <v>3</v>
      </c>
      <c r="J43" s="23">
        <f>IF(C43="DIT","",VLOOKUP(A43,OPT!A$7:B$80,2))</f>
        <v>0</v>
      </c>
      <c r="K43" s="23" t="str">
        <f>IF(C43="DIT",VLOOKUP(A43,OPT!C$1:D$80,2),"")</f>
        <v/>
      </c>
      <c r="L43" s="50" t="str">
        <f>IF($D43="CSA",VLOOKUP(A43,OPT!E$7:F$100,2),"")</f>
        <v/>
      </c>
      <c r="M43" s="50" t="str">
        <f>IF($D43="CSA",VLOOKUP(A43,OPT!G$7:H$100,2),"")</f>
        <v/>
      </c>
      <c r="N43" s="50">
        <f>IF($D43="PHBW",VLOOKUP(A43,OPT!I$7:J$100,2),"")</f>
        <v>5</v>
      </c>
      <c r="O43" s="50" t="str">
        <f>IF($D43="EM",VLOOKUP(A43,OPT!K$7:L$100,2),"")</f>
        <v/>
      </c>
      <c r="P43" s="23"/>
    </row>
    <row r="44" spans="1:16" ht="18">
      <c r="A44" s="20">
        <v>2338</v>
      </c>
      <c r="B44" s="39" t="s">
        <v>77</v>
      </c>
      <c r="C44" s="41" t="s">
        <v>19</v>
      </c>
      <c r="D44" s="41" t="s">
        <v>45</v>
      </c>
      <c r="E44" s="54">
        <v>1</v>
      </c>
      <c r="F44" s="54">
        <v>1</v>
      </c>
      <c r="G44" s="54">
        <v>0</v>
      </c>
      <c r="H44" s="54">
        <v>3</v>
      </c>
      <c r="I44" s="54">
        <v>1</v>
      </c>
      <c r="J44" s="23">
        <f>IF(C44="DIT","",VLOOKUP(A44,OPT!A$7:B$80,2))</f>
        <v>0</v>
      </c>
      <c r="K44" s="23" t="str">
        <f>IF(C44="DIT",VLOOKUP(A44,OPT!C$1:D$80,2),"")</f>
        <v/>
      </c>
      <c r="L44" s="50" t="str">
        <f>IF($D44="CSA",VLOOKUP(A44,OPT!E$7:F$100,2),"")</f>
        <v/>
      </c>
      <c r="M44" s="50" t="str">
        <f>IF($D44="CSA",VLOOKUP(A44,OPT!G$7:H$100,2),"")</f>
        <v/>
      </c>
      <c r="N44" s="50">
        <f>IF($D44="PHBW",VLOOKUP(A44,OPT!I$7:J$100,2),"")</f>
        <v>2</v>
      </c>
      <c r="O44" s="50" t="str">
        <f>IF($D44="EM",VLOOKUP(A44,OPT!K$7:L$100,2),"")</f>
        <v/>
      </c>
      <c r="P44" s="23"/>
    </row>
    <row r="45" spans="1:16" ht="18">
      <c r="A45" s="20">
        <v>2339</v>
      </c>
      <c r="B45" s="39" t="s">
        <v>78</v>
      </c>
      <c r="C45" s="41" t="s">
        <v>20</v>
      </c>
      <c r="D45" s="41" t="s">
        <v>4</v>
      </c>
      <c r="E45" s="54">
        <v>1</v>
      </c>
      <c r="F45" s="54">
        <v>0</v>
      </c>
      <c r="G45" s="54">
        <v>0</v>
      </c>
      <c r="H45" s="54">
        <v>3</v>
      </c>
      <c r="I45" s="54">
        <v>1</v>
      </c>
      <c r="J45" s="23" t="str">
        <f>IF(C45="DIT","",VLOOKUP(A45,OPT!A$7:B$80,2))</f>
        <v/>
      </c>
      <c r="K45" s="23">
        <f>IF(C45="DIT",VLOOKUP(A45,OPT!C$1:D$80,2),"")</f>
        <v>0</v>
      </c>
      <c r="L45" s="50">
        <f>IF($D45="CSA",VLOOKUP(A45,OPT!E$7:F$100,2),"")</f>
        <v>0</v>
      </c>
      <c r="M45" s="50">
        <f>IF($D45="CSA",VLOOKUP(A45,OPT!G$7:H$100,2),"")</f>
        <v>0</v>
      </c>
      <c r="N45" s="50" t="str">
        <f>IF($D45="PHBW",VLOOKUP(A45,OPT!I$7:J$100,2),"")</f>
        <v/>
      </c>
      <c r="O45" s="50" t="str">
        <f>IF($D45="EM",VLOOKUP(A45,OPT!K$7:L$100,2),"")</f>
        <v/>
      </c>
      <c r="P45" s="23"/>
    </row>
    <row r="46" spans="1:16" ht="18">
      <c r="A46" s="20">
        <v>2340</v>
      </c>
      <c r="B46" s="39" t="s">
        <v>79</v>
      </c>
      <c r="C46" s="41" t="s">
        <v>19</v>
      </c>
      <c r="D46" s="41" t="s">
        <v>4</v>
      </c>
      <c r="E46" s="54">
        <v>3</v>
      </c>
      <c r="F46" s="54">
        <v>4</v>
      </c>
      <c r="G46" s="54">
        <v>0</v>
      </c>
      <c r="H46" s="54">
        <v>3</v>
      </c>
      <c r="I46" s="54">
        <v>2</v>
      </c>
      <c r="J46" s="23">
        <f>IF(C46="DIT","",VLOOKUP(A46,OPT!A$7:B$80,2))</f>
        <v>0</v>
      </c>
      <c r="K46" s="23" t="str">
        <f>IF(C46="DIT",VLOOKUP(A46,OPT!C$1:D$80,2),"")</f>
        <v/>
      </c>
      <c r="L46" s="50">
        <f>IF($D46="CSA",VLOOKUP(A46,OPT!E$7:F$100,2),"")</f>
        <v>2</v>
      </c>
      <c r="M46" s="50">
        <f>IF($D46="CSA",VLOOKUP(A46,OPT!G$7:H$100,2),"")</f>
        <v>0</v>
      </c>
      <c r="N46" s="50" t="str">
        <f>IF($D46="PHBW",VLOOKUP(A46,OPT!I$7:J$100,2),"")</f>
        <v/>
      </c>
      <c r="O46" s="50" t="str">
        <f>IF($D46="EM",VLOOKUP(A46,OPT!K$7:L$100,2),"")</f>
        <v/>
      </c>
      <c r="P46" s="23"/>
    </row>
    <row r="47" spans="1:16" ht="18">
      <c r="A47" s="20">
        <v>2341</v>
      </c>
      <c r="B47" s="39" t="s">
        <v>80</v>
      </c>
      <c r="C47" s="41" t="s">
        <v>19</v>
      </c>
      <c r="D47" s="41" t="s">
        <v>45</v>
      </c>
      <c r="E47" s="54">
        <v>5</v>
      </c>
      <c r="F47" s="54">
        <v>6</v>
      </c>
      <c r="G47" s="54">
        <v>0</v>
      </c>
      <c r="H47" s="54">
        <v>3</v>
      </c>
      <c r="I47" s="54">
        <v>3</v>
      </c>
      <c r="J47" s="23">
        <f>IF(C47="DIT","",VLOOKUP(A47,OPT!A$7:B$80,2))</f>
        <v>0</v>
      </c>
      <c r="K47" s="23" t="str">
        <f>IF(C47="DIT",VLOOKUP(A47,OPT!C$1:D$80,2),"")</f>
        <v/>
      </c>
      <c r="L47" s="50" t="str">
        <f>IF($D47="CSA",VLOOKUP(A47,OPT!E$7:F$100,2),"")</f>
        <v/>
      </c>
      <c r="M47" s="50" t="str">
        <f>IF($D47="CSA",VLOOKUP(A47,OPT!G$7:H$100,2),"")</f>
        <v/>
      </c>
      <c r="N47" s="50">
        <f>IF($D47="PHBW",VLOOKUP(A47,OPT!I$7:J$100,2),"")</f>
        <v>5</v>
      </c>
      <c r="O47" s="50" t="str">
        <f>IF($D47="EM",VLOOKUP(A47,OPT!K$7:L$100,2),"")</f>
        <v/>
      </c>
      <c r="P47" s="23"/>
    </row>
    <row r="48" spans="1:16" ht="18">
      <c r="A48" s="20">
        <v>2342</v>
      </c>
      <c r="B48" s="39" t="s">
        <v>81</v>
      </c>
      <c r="C48" s="41" t="s">
        <v>20</v>
      </c>
      <c r="D48" s="41" t="s">
        <v>4</v>
      </c>
      <c r="E48" s="54">
        <v>1</v>
      </c>
      <c r="F48" s="54">
        <v>0</v>
      </c>
      <c r="G48" s="54">
        <v>0</v>
      </c>
      <c r="H48" s="54">
        <v>3</v>
      </c>
      <c r="I48" s="54">
        <v>2</v>
      </c>
      <c r="J48" s="23" t="str">
        <f>IF(C48="DIT","",VLOOKUP(A48,OPT!A$7:B$80,2))</f>
        <v/>
      </c>
      <c r="K48" s="23">
        <f>IF(C48="DIT",VLOOKUP(A48,OPT!C$1:D$80,2),"")</f>
        <v>0</v>
      </c>
      <c r="L48" s="50">
        <f>IF($D48="CSA",VLOOKUP(A48,OPT!E$7:F$100,2),"")</f>
        <v>0</v>
      </c>
      <c r="M48" s="50">
        <f>IF($D48="CSA",VLOOKUP(A48,OPT!G$7:H$100,2),"")</f>
        <v>0</v>
      </c>
      <c r="N48" s="50" t="str">
        <f>IF($D48="PHBW",VLOOKUP(A48,OPT!I$7:J$100,2),"")</f>
        <v/>
      </c>
      <c r="O48" s="50" t="str">
        <f>IF($D48="EM",VLOOKUP(A48,OPT!K$7:L$100,2),"")</f>
        <v/>
      </c>
      <c r="P48" s="23"/>
    </row>
    <row r="49" spans="1:16" ht="18">
      <c r="A49" s="20">
        <v>2343</v>
      </c>
      <c r="B49" s="39" t="s">
        <v>82</v>
      </c>
      <c r="C49" s="41" t="s">
        <v>20</v>
      </c>
      <c r="D49" s="41" t="s">
        <v>38</v>
      </c>
      <c r="E49" s="54">
        <v>3</v>
      </c>
      <c r="F49" s="54">
        <v>5</v>
      </c>
      <c r="G49" s="54">
        <v>0</v>
      </c>
      <c r="H49" s="54">
        <v>3</v>
      </c>
      <c r="I49" s="54">
        <v>2</v>
      </c>
      <c r="J49" s="23" t="str">
        <f>IF(C49="DIT","",VLOOKUP(A49,OPT!A$7:B$80,2))</f>
        <v/>
      </c>
      <c r="K49" s="23">
        <f>IF(C49="DIT",VLOOKUP(A49,OPT!C$1:D$80,2),"")</f>
        <v>0</v>
      </c>
      <c r="L49" s="50" t="str">
        <f>IF($D49="CSA",VLOOKUP(A49,OPT!E$7:F$100,2),"")</f>
        <v/>
      </c>
      <c r="M49" s="50" t="str">
        <f>IF($D49="CSA",VLOOKUP(A49,OPT!G$7:H$100,2),"")</f>
        <v/>
      </c>
      <c r="N49" s="50" t="str">
        <f>IF($D49="PHBW",VLOOKUP(A49,OPT!I$7:J$100,2),"")</f>
        <v/>
      </c>
      <c r="O49" s="50">
        <f>IF($D49="EM",VLOOKUP(A49,OPT!K$7:L$100,2),"")</f>
        <v>4</v>
      </c>
      <c r="P49" s="23"/>
    </row>
    <row r="50" spans="1:16" ht="18">
      <c r="A50" s="20">
        <v>2344</v>
      </c>
      <c r="B50" s="39" t="s">
        <v>83</v>
      </c>
      <c r="C50" s="41" t="s">
        <v>19</v>
      </c>
      <c r="D50" s="41" t="s">
        <v>4</v>
      </c>
      <c r="E50" s="54">
        <v>5</v>
      </c>
      <c r="F50" s="54">
        <v>6</v>
      </c>
      <c r="G50" s="54">
        <v>0</v>
      </c>
      <c r="H50" s="54">
        <v>3</v>
      </c>
      <c r="I50" s="54">
        <v>3</v>
      </c>
      <c r="J50" s="23">
        <f>IF(C50="DIT","",VLOOKUP(A50,OPT!A$7:B$80,2))</f>
        <v>0</v>
      </c>
      <c r="K50" s="23" t="str">
        <f>IF(C50="DIT",VLOOKUP(A50,OPT!C$1:D$80,2),"")</f>
        <v/>
      </c>
      <c r="L50" s="50">
        <f>IF($D50="CSA",VLOOKUP(A50,OPT!E$7:F$100,2),"")</f>
        <v>4</v>
      </c>
      <c r="M50" s="50">
        <f>IF($D50="CSA",VLOOKUP(A50,OPT!G$7:H$100,2),"")</f>
        <v>0</v>
      </c>
      <c r="N50" s="50" t="str">
        <f>IF($D50="PHBW",VLOOKUP(A50,OPT!I$7:J$100,2),"")</f>
        <v/>
      </c>
      <c r="O50" s="50" t="str">
        <f>IF($D50="EM",VLOOKUP(A50,OPT!K$7:L$100,2),"")</f>
        <v/>
      </c>
      <c r="P50" s="23"/>
    </row>
    <row r="51" spans="1:16" ht="18">
      <c r="A51" s="20">
        <v>2345</v>
      </c>
      <c r="B51" s="39" t="s">
        <v>84</v>
      </c>
      <c r="C51" s="41" t="s">
        <v>20</v>
      </c>
      <c r="D51" s="41" t="s">
        <v>4</v>
      </c>
      <c r="E51" s="54">
        <v>3</v>
      </c>
      <c r="F51" s="54">
        <v>4</v>
      </c>
      <c r="G51" s="54">
        <v>0</v>
      </c>
      <c r="H51" s="54">
        <v>3</v>
      </c>
      <c r="I51" s="54">
        <v>2</v>
      </c>
      <c r="J51" s="23" t="str">
        <f>IF(C51="DIT","",VLOOKUP(A51,OPT!A$7:B$80,2))</f>
        <v/>
      </c>
      <c r="K51" s="23">
        <f>IF(C51="DIT",VLOOKUP(A51,OPT!C$1:D$80,2),"")</f>
        <v>0</v>
      </c>
      <c r="L51" s="50">
        <f>IF($D51="CSA",VLOOKUP(A51,OPT!E$7:F$100,2),"")</f>
        <v>3</v>
      </c>
      <c r="M51" s="50">
        <f>IF($D51="CSA",VLOOKUP(A51,OPT!G$7:H$100,2),"")</f>
        <v>0</v>
      </c>
      <c r="N51" s="50" t="str">
        <f>IF($D51="PHBW",VLOOKUP(A51,OPT!I$7:J$100,2),"")</f>
        <v/>
      </c>
      <c r="O51" s="50" t="str">
        <f>IF($D51="EM",VLOOKUP(A51,OPT!K$7:L$100,2),"")</f>
        <v/>
      </c>
      <c r="P51" s="23"/>
    </row>
    <row r="52" spans="1:16" ht="18">
      <c r="A52" s="20">
        <v>2346</v>
      </c>
      <c r="B52" s="39" t="s">
        <v>85</v>
      </c>
      <c r="C52" s="41" t="s">
        <v>20</v>
      </c>
      <c r="D52" s="41" t="s">
        <v>4</v>
      </c>
      <c r="E52" s="54">
        <v>2</v>
      </c>
      <c r="F52" s="54">
        <v>0</v>
      </c>
      <c r="G52" s="54">
        <v>0</v>
      </c>
      <c r="H52" s="54">
        <v>2</v>
      </c>
      <c r="I52" s="54">
        <v>0</v>
      </c>
      <c r="J52" s="23" t="str">
        <f>IF(C52="DIT","",VLOOKUP(A52,OPT!A$7:B$80,2))</f>
        <v/>
      </c>
      <c r="K52" s="23">
        <f>IF(C52="DIT",VLOOKUP(A52,OPT!C$1:D$80,2),"")</f>
        <v>0</v>
      </c>
      <c r="L52" s="50">
        <f>IF($D52="CSA",VLOOKUP(A52,OPT!E$7:F$100,2),"")</f>
        <v>2</v>
      </c>
      <c r="M52" s="50">
        <f>IF($D52="CSA",VLOOKUP(A52,OPT!G$7:H$100,2),"")</f>
        <v>0</v>
      </c>
      <c r="N52" s="50" t="str">
        <f>IF($D52="PHBW",VLOOKUP(A52,OPT!I$7:J$100,2),"")</f>
        <v/>
      </c>
      <c r="O52" s="50" t="str">
        <f>IF($D52="EM",VLOOKUP(A52,OPT!K$7:L$100,2),"")</f>
        <v/>
      </c>
      <c r="P52" s="23"/>
    </row>
    <row r="53" spans="1:16" ht="18">
      <c r="A53" s="20">
        <v>2347</v>
      </c>
      <c r="B53" s="39" t="s">
        <v>86</v>
      </c>
      <c r="C53" s="41" t="s">
        <v>19</v>
      </c>
      <c r="D53" s="72" t="s">
        <v>38</v>
      </c>
      <c r="E53" s="54">
        <v>3</v>
      </c>
      <c r="F53" s="54">
        <v>2</v>
      </c>
      <c r="G53" s="54">
        <v>0</v>
      </c>
      <c r="H53" s="54">
        <v>3</v>
      </c>
      <c r="I53" s="54">
        <v>2</v>
      </c>
      <c r="J53" s="23">
        <f>IF(C53="DIT","",VLOOKUP(A53,OPT!A$7:B$80,2))</f>
        <v>0</v>
      </c>
      <c r="K53" s="23" t="str">
        <f>IF(C53="DIT",VLOOKUP(A53,OPT!C$1:D$80,2),"")</f>
        <v/>
      </c>
      <c r="L53" s="50" t="str">
        <f>IF($D53="CSA",VLOOKUP(A53,OPT!E$7:F$100,2),"")</f>
        <v/>
      </c>
      <c r="M53" s="50" t="str">
        <f>IF($D53="CSA",VLOOKUP(A53,OPT!G$7:H$100,2),"")</f>
        <v/>
      </c>
      <c r="N53" s="50" t="str">
        <f>IF($D53="PHBW",VLOOKUP(A53,OPT!I$7:J$100,2),"")</f>
        <v/>
      </c>
      <c r="O53" s="50">
        <f>IF($D53="EM",VLOOKUP(A53,OPT!K$7:L$100,2),"")</f>
        <v>2</v>
      </c>
      <c r="P53" s="23"/>
    </row>
    <row r="54" spans="1:16" ht="18">
      <c r="A54" s="20">
        <v>2348</v>
      </c>
      <c r="B54" s="39" t="s">
        <v>87</v>
      </c>
      <c r="C54" s="41" t="s">
        <v>19</v>
      </c>
      <c r="D54" s="41" t="s">
        <v>4</v>
      </c>
      <c r="E54" s="54">
        <v>3</v>
      </c>
      <c r="F54" s="54">
        <v>4</v>
      </c>
      <c r="G54" s="54">
        <v>0</v>
      </c>
      <c r="H54" s="54">
        <v>3</v>
      </c>
      <c r="I54" s="54">
        <v>2</v>
      </c>
      <c r="J54" s="23">
        <f>IF(C54="DIT","",VLOOKUP(A54,OPT!A$7:B$80,2))</f>
        <v>0</v>
      </c>
      <c r="K54" s="23" t="str">
        <f>IF(C54="DIT",VLOOKUP(A54,OPT!C$1:D$80,2),"")</f>
        <v/>
      </c>
      <c r="L54" s="50">
        <f>IF($D54="CSA",VLOOKUP(A54,OPT!E$7:F$100,2),"")</f>
        <v>3</v>
      </c>
      <c r="M54" s="50">
        <f>IF($D54="CSA",VLOOKUP(A54,OPT!G$7:H$100,2),"")</f>
        <v>0</v>
      </c>
      <c r="N54" s="50" t="str">
        <f>IF($D54="PHBW",VLOOKUP(A54,OPT!I$7:J$100,2),"")</f>
        <v/>
      </c>
      <c r="O54" s="50" t="str">
        <f>IF($D54="EM",VLOOKUP(A54,OPT!K$7:L$100,2),"")</f>
        <v/>
      </c>
      <c r="P54" s="23"/>
    </row>
    <row r="55" spans="1:16" ht="18">
      <c r="A55" s="20">
        <v>2349</v>
      </c>
      <c r="B55" s="39" t="s">
        <v>88</v>
      </c>
      <c r="C55" s="41" t="s">
        <v>19</v>
      </c>
      <c r="D55" s="41" t="s">
        <v>38</v>
      </c>
      <c r="E55" s="54">
        <v>2</v>
      </c>
      <c r="F55" s="54">
        <v>3</v>
      </c>
      <c r="G55" s="54">
        <v>0</v>
      </c>
      <c r="H55" s="54">
        <v>1</v>
      </c>
      <c r="I55" s="54">
        <v>1</v>
      </c>
      <c r="J55" s="23">
        <f>IF(C55="DIT","",VLOOKUP(A55,OPT!A$7:B$80,2))</f>
        <v>0</v>
      </c>
      <c r="K55" s="23" t="str">
        <f>IF(C55="DIT",VLOOKUP(A55,OPT!C$1:D$80,2),"")</f>
        <v/>
      </c>
      <c r="L55" s="50" t="str">
        <f>IF($D55="CSA",VLOOKUP(A55,OPT!E$7:F$100,2),"")</f>
        <v/>
      </c>
      <c r="M55" s="50" t="str">
        <f>IF($D55="CSA",VLOOKUP(A55,OPT!G$7:H$100,2),"")</f>
        <v/>
      </c>
      <c r="N55" s="50" t="str">
        <f>IF($D55="PHBW",VLOOKUP(A55,OPT!I$7:J$100,2),"")</f>
        <v/>
      </c>
      <c r="O55" s="50">
        <f>IF($D55="EM",VLOOKUP(A55,OPT!K$7:L$100,2),"")</f>
        <v>3</v>
      </c>
      <c r="P55" s="23"/>
    </row>
    <row r="56" spans="1:16" ht="18">
      <c r="A56" s="20">
        <v>2350</v>
      </c>
      <c r="B56" s="39" t="s">
        <v>89</v>
      </c>
      <c r="C56" s="41" t="s">
        <v>19</v>
      </c>
      <c r="D56" s="41" t="s">
        <v>45</v>
      </c>
      <c r="E56" s="54">
        <v>5</v>
      </c>
      <c r="F56" s="54">
        <v>3</v>
      </c>
      <c r="G56" s="54">
        <v>0</v>
      </c>
      <c r="H56" s="54">
        <v>3</v>
      </c>
      <c r="I56" s="54">
        <v>2</v>
      </c>
      <c r="J56" s="23">
        <f>IF(C56="DIT","",VLOOKUP(A56,OPT!A$7:B$80,2))</f>
        <v>0</v>
      </c>
      <c r="K56" s="23" t="str">
        <f>IF(C56="DIT",VLOOKUP(A56,OPT!C$1:D$80,2),"")</f>
        <v/>
      </c>
      <c r="L56" s="50" t="str">
        <f>IF($D56="CSA",VLOOKUP(A56,OPT!E$7:F$100,2),"")</f>
        <v/>
      </c>
      <c r="M56" s="50" t="str">
        <f>IF($D56="CSA",VLOOKUP(A56,OPT!G$7:H$100,2),"")</f>
        <v/>
      </c>
      <c r="N56" s="50">
        <f>IF($D56="PHBW",VLOOKUP(A56,OPT!I$7:J$100,2),"")</f>
        <v>4</v>
      </c>
      <c r="O56" s="50" t="str">
        <f>IF($D56="EM",VLOOKUP(A56,OPT!K$7:L$100,2),"")</f>
        <v/>
      </c>
      <c r="P56" s="23"/>
    </row>
    <row r="57" spans="1:16" ht="18">
      <c r="A57" s="20">
        <v>2351</v>
      </c>
      <c r="B57" s="39" t="s">
        <v>90</v>
      </c>
      <c r="C57" s="41" t="s">
        <v>20</v>
      </c>
      <c r="D57" s="41" t="s">
        <v>45</v>
      </c>
      <c r="E57" s="54">
        <v>2</v>
      </c>
      <c r="F57" s="54">
        <v>1</v>
      </c>
      <c r="G57" s="54">
        <v>0</v>
      </c>
      <c r="H57" s="54">
        <v>3</v>
      </c>
      <c r="I57" s="54">
        <v>0</v>
      </c>
      <c r="J57" s="23" t="str">
        <f>IF(C57="DIT","",VLOOKUP(A57,OPT!A$7:B$80,2))</f>
        <v/>
      </c>
      <c r="K57" s="23">
        <f>IF(C57="DIT",VLOOKUP(A57,OPT!C$1:D$80,2),"")</f>
        <v>0</v>
      </c>
      <c r="L57" s="50" t="str">
        <f>IF($D57="CSA",VLOOKUP(A57,OPT!E$7:F$100,2),"")</f>
        <v/>
      </c>
      <c r="M57" s="50" t="str">
        <f>IF($D57="CSA",VLOOKUP(A57,OPT!G$7:H$100,2),"")</f>
        <v/>
      </c>
      <c r="N57" s="50">
        <f>IF($D57="PHBW",VLOOKUP(A57,OPT!I$7:J$100,2),"")</f>
        <v>1</v>
      </c>
      <c r="O57" s="50" t="str">
        <f>IF($D57="EM",VLOOKUP(A57,OPT!K$7:L$100,2),"")</f>
        <v/>
      </c>
      <c r="P57" s="23"/>
    </row>
    <row r="58" spans="1:16" ht="18">
      <c r="A58" s="20">
        <v>2352</v>
      </c>
      <c r="B58" s="39" t="s">
        <v>91</v>
      </c>
      <c r="C58" s="41" t="s">
        <v>20</v>
      </c>
      <c r="D58" s="41" t="s">
        <v>45</v>
      </c>
      <c r="E58" s="54">
        <v>1</v>
      </c>
      <c r="F58" s="54">
        <v>1</v>
      </c>
      <c r="G58" s="54">
        <v>0</v>
      </c>
      <c r="H58" s="54">
        <v>2</v>
      </c>
      <c r="I58" s="54">
        <v>1</v>
      </c>
      <c r="J58" s="23" t="str">
        <f>IF(C58="DIT","",VLOOKUP(A58,OPT!A$7:B$80,2))</f>
        <v/>
      </c>
      <c r="K58" s="23">
        <f>IF(C58="DIT",VLOOKUP(A58,OPT!C$1:D$80,2),"")</f>
        <v>0</v>
      </c>
      <c r="L58" s="50" t="str">
        <f>IF($D58="CSA",VLOOKUP(A58,OPT!E$7:F$100,2),"")</f>
        <v/>
      </c>
      <c r="M58" s="50" t="str">
        <f>IF($D58="CSA",VLOOKUP(A58,OPT!G$7:H$100,2),"")</f>
        <v/>
      </c>
      <c r="N58" s="50">
        <f>IF($D58="PHBW",VLOOKUP(A58,OPT!I$7:J$100,2),"")</f>
        <v>2</v>
      </c>
      <c r="O58" s="50" t="str">
        <f>IF($D58="EM",VLOOKUP(A58,OPT!K$7:L$100,2),"")</f>
        <v/>
      </c>
      <c r="P58" s="23"/>
    </row>
    <row r="59" spans="1:16" ht="18">
      <c r="A59" s="20">
        <v>2353</v>
      </c>
      <c r="B59" s="39" t="s">
        <v>92</v>
      </c>
      <c r="C59" s="41" t="s">
        <v>20</v>
      </c>
      <c r="D59" s="41" t="s">
        <v>45</v>
      </c>
      <c r="E59" s="54">
        <v>2</v>
      </c>
      <c r="F59" s="54">
        <v>0</v>
      </c>
      <c r="G59" s="54">
        <v>0</v>
      </c>
      <c r="H59" s="54">
        <v>2</v>
      </c>
      <c r="I59" s="54">
        <v>2</v>
      </c>
      <c r="J59" s="23" t="str">
        <f>IF(C59="DIT","",VLOOKUP(A59,OPT!A$7:B$80,2))</f>
        <v/>
      </c>
      <c r="K59" s="23">
        <f>IF(C59="DIT",VLOOKUP(A59,OPT!C$1:D$80,2),"")</f>
        <v>0</v>
      </c>
      <c r="L59" s="50" t="str">
        <f>IF($D59="CSA",VLOOKUP(A59,OPT!E$7:F$100,2),"")</f>
        <v/>
      </c>
      <c r="M59" s="50" t="str">
        <f>IF($D59="CSA",VLOOKUP(A59,OPT!G$7:H$100,2),"")</f>
        <v/>
      </c>
      <c r="N59" s="50">
        <f>IF($D59="PHBW",VLOOKUP(A59,OPT!I$7:J$100,2),"")</f>
        <v>3</v>
      </c>
      <c r="O59" s="50" t="str">
        <f>IF($D59="EM",VLOOKUP(A59,OPT!K$7:L$100,2),"")</f>
        <v/>
      </c>
      <c r="P59" s="23"/>
    </row>
    <row r="60" spans="1:16" ht="18">
      <c r="A60" s="20">
        <v>2354</v>
      </c>
      <c r="B60" s="39" t="s">
        <v>93</v>
      </c>
      <c r="C60" s="41" t="s">
        <v>19</v>
      </c>
      <c r="D60" s="41" t="s">
        <v>38</v>
      </c>
      <c r="E60" s="54">
        <v>3</v>
      </c>
      <c r="F60" s="54">
        <v>2</v>
      </c>
      <c r="G60" s="54">
        <v>0</v>
      </c>
      <c r="H60" s="54">
        <v>3</v>
      </c>
      <c r="I60" s="54">
        <v>2</v>
      </c>
      <c r="J60" s="23">
        <f>IF(C60="DIT","",VLOOKUP(A60,OPT!A$7:B$80,2))</f>
        <v>0</v>
      </c>
      <c r="K60" s="23" t="str">
        <f>IF(C60="DIT",VLOOKUP(A60,OPT!C$1:D$80,2),"")</f>
        <v/>
      </c>
      <c r="L60" s="50" t="str">
        <f>IF($D60="CSA",VLOOKUP(A60,OPT!E$7:F$100,2),"")</f>
        <v/>
      </c>
      <c r="M60" s="50" t="str">
        <f>IF($D60="CSA",VLOOKUP(A60,OPT!G$7:H$100,2),"")</f>
        <v/>
      </c>
      <c r="N60" s="50" t="str">
        <f>IF($D60="PHBW",VLOOKUP(A60,OPT!I$7:J$100,2),"")</f>
        <v/>
      </c>
      <c r="O60" s="50">
        <f>IF($D60="EM",VLOOKUP(A60,OPT!K$7:L$100,2),"")</f>
        <v>2</v>
      </c>
      <c r="P60" s="23"/>
    </row>
    <row r="61" spans="1:16" ht="18">
      <c r="A61" s="20">
        <v>2355</v>
      </c>
      <c r="B61" s="39" t="s">
        <v>94</v>
      </c>
      <c r="C61" s="41" t="s">
        <v>19</v>
      </c>
      <c r="D61" s="41" t="s">
        <v>4</v>
      </c>
      <c r="E61" s="54">
        <v>5</v>
      </c>
      <c r="F61" s="54">
        <v>6</v>
      </c>
      <c r="G61" s="54">
        <v>0</v>
      </c>
      <c r="H61" s="54">
        <v>3</v>
      </c>
      <c r="I61" s="54">
        <v>3</v>
      </c>
      <c r="J61" s="23">
        <f>IF(C61="DIT","",VLOOKUP(A61,OPT!A$7:B$80,2))</f>
        <v>0</v>
      </c>
      <c r="K61" s="23" t="str">
        <f>IF(C61="DIT",VLOOKUP(A61,OPT!C$1:D$80,2),"")</f>
        <v/>
      </c>
      <c r="L61" s="50">
        <f>IF($D61="CSA",VLOOKUP(A61,OPT!E$7:F$100,2),"")</f>
        <v>5</v>
      </c>
      <c r="M61" s="50">
        <f>IF($D61="CSA",VLOOKUP(A61,OPT!G$7:H$100,2),"")</f>
        <v>0</v>
      </c>
      <c r="N61" s="50" t="str">
        <f>IF($D61="PHBW",VLOOKUP(A61,OPT!I$7:J$100,2),"")</f>
        <v/>
      </c>
      <c r="O61" s="50" t="str">
        <f>IF($D61="EM",VLOOKUP(A61,OPT!K$7:L$100,2),"")</f>
        <v/>
      </c>
      <c r="P61" s="23"/>
    </row>
    <row r="62" spans="1:16" ht="18">
      <c r="A62" s="20">
        <v>2356</v>
      </c>
      <c r="B62" s="39" t="s">
        <v>95</v>
      </c>
      <c r="C62" s="41" t="s">
        <v>19</v>
      </c>
      <c r="D62" s="41" t="s">
        <v>38</v>
      </c>
      <c r="E62" s="54">
        <v>4</v>
      </c>
      <c r="F62" s="54">
        <v>5</v>
      </c>
      <c r="G62" s="54">
        <v>0</v>
      </c>
      <c r="H62" s="54">
        <v>1</v>
      </c>
      <c r="I62" s="54">
        <v>2</v>
      </c>
      <c r="J62" s="23">
        <f>IF(C62="DIT","",VLOOKUP(A62,OPT!A$7:B$80,2))</f>
        <v>0</v>
      </c>
      <c r="K62" s="23" t="str">
        <f>IF(C62="DIT",VLOOKUP(A62,OPT!C$1:D$80,2),"")</f>
        <v/>
      </c>
      <c r="L62" s="50" t="str">
        <f>IF($D62="CSA",VLOOKUP(A62,OPT!E$7:F$100,2),"")</f>
        <v/>
      </c>
      <c r="M62" s="50" t="str">
        <f>IF($D62="CSA",VLOOKUP(A62,OPT!G$7:H$100,2),"")</f>
        <v/>
      </c>
      <c r="N62" s="50" t="str">
        <f>IF($D62="PHBW",VLOOKUP(A62,OPT!I$7:J$100,2),"")</f>
        <v/>
      </c>
      <c r="O62" s="50">
        <f>IF($D62="EM",VLOOKUP(A62,OPT!K$7:L$100,2),"")</f>
        <v>4</v>
      </c>
      <c r="P62" s="23"/>
    </row>
    <row r="63" spans="1:16" ht="18">
      <c r="A63" s="20">
        <v>2357</v>
      </c>
      <c r="B63" s="39" t="s">
        <v>96</v>
      </c>
      <c r="C63" s="41" t="s">
        <v>19</v>
      </c>
      <c r="D63" s="41" t="s">
        <v>4</v>
      </c>
      <c r="E63" s="54">
        <v>1</v>
      </c>
      <c r="F63" s="54">
        <v>0</v>
      </c>
      <c r="G63" s="54">
        <v>0</v>
      </c>
      <c r="H63" s="54">
        <v>1</v>
      </c>
      <c r="I63" s="54">
        <v>0</v>
      </c>
      <c r="J63" s="23">
        <f>IF(C63="DIT","",VLOOKUP(A63,OPT!A$7:B$80,2))</f>
        <v>0</v>
      </c>
      <c r="K63" s="23" t="str">
        <f>IF(C63="DIT",VLOOKUP(A63,OPT!C$1:D$80,2),"")</f>
        <v/>
      </c>
      <c r="L63" s="50">
        <f>IF($D63="CSA",VLOOKUP(A63,OPT!E$7:F$100,2),"")</f>
        <v>0</v>
      </c>
      <c r="M63" s="50">
        <f>IF($D63="CSA",VLOOKUP(A63,OPT!G$7:H$100,2),"")</f>
        <v>0</v>
      </c>
      <c r="N63" s="50" t="str">
        <f>IF($D63="PHBW",VLOOKUP(A63,OPT!I$7:J$100,2),"")</f>
        <v/>
      </c>
      <c r="O63" s="50" t="str">
        <f>IF($D63="EM",VLOOKUP(A63,OPT!K$7:L$100,2),"")</f>
        <v/>
      </c>
      <c r="P63" s="23"/>
    </row>
    <row r="64" spans="1:16" ht="18">
      <c r="A64" s="20">
        <v>2358</v>
      </c>
      <c r="B64" s="39" t="s">
        <v>97</v>
      </c>
      <c r="C64" s="41" t="s">
        <v>19</v>
      </c>
      <c r="D64" s="41" t="s">
        <v>4</v>
      </c>
      <c r="E64" s="54">
        <v>2</v>
      </c>
      <c r="F64" s="54">
        <v>2</v>
      </c>
      <c r="G64" s="54">
        <v>0</v>
      </c>
      <c r="H64" s="54">
        <v>1</v>
      </c>
      <c r="I64" s="54">
        <v>1</v>
      </c>
      <c r="J64" s="23">
        <f>IF(C64="DIT","",VLOOKUP(A64,OPT!A$7:B$80,2))</f>
        <v>0</v>
      </c>
      <c r="K64" s="23" t="str">
        <f>IF(C64="DIT",VLOOKUP(A64,OPT!C$1:D$80,2),"")</f>
        <v/>
      </c>
      <c r="L64" s="50">
        <f>IF($D64="CSA",VLOOKUP(A64,OPT!E$7:F$100,2),"")</f>
        <v>2</v>
      </c>
      <c r="M64" s="50">
        <f>IF($D64="CSA",VLOOKUP(A64,OPT!G$7:H$100,2),"")</f>
        <v>0</v>
      </c>
      <c r="N64" s="50" t="str">
        <f>IF($D64="PHBW",VLOOKUP(A64,OPT!I$7:J$100,2),"")</f>
        <v/>
      </c>
      <c r="O64" s="50" t="str">
        <f>IF($D64="EM",VLOOKUP(A64,OPT!K$7:L$100,2),"")</f>
        <v/>
      </c>
      <c r="P64" s="23"/>
    </row>
    <row r="65" spans="1:16" ht="18">
      <c r="A65" s="20">
        <v>2359</v>
      </c>
      <c r="B65" s="39" t="s">
        <v>98</v>
      </c>
      <c r="C65" s="41" t="s">
        <v>20</v>
      </c>
      <c r="D65" s="41" t="s">
        <v>38</v>
      </c>
      <c r="E65" s="54">
        <v>3</v>
      </c>
      <c r="F65" s="54">
        <v>3</v>
      </c>
      <c r="G65" s="54">
        <v>0</v>
      </c>
      <c r="H65" s="54">
        <v>3</v>
      </c>
      <c r="I65" s="54">
        <v>1</v>
      </c>
      <c r="J65" s="23" t="str">
        <f>IF(C65="DIT","",VLOOKUP(A65,OPT!A$7:B$80,2))</f>
        <v/>
      </c>
      <c r="K65" s="23">
        <f>IF(C65="DIT",VLOOKUP(A65,OPT!C$1:D$80,2),"")</f>
        <v>0</v>
      </c>
      <c r="L65" s="50" t="str">
        <f>IF($D65="CSA",VLOOKUP(A65,OPT!E$7:F$100,2),"")</f>
        <v/>
      </c>
      <c r="M65" s="50" t="str">
        <f>IF($D65="CSA",VLOOKUP(A65,OPT!G$7:H$100,2),"")</f>
        <v/>
      </c>
      <c r="N65" s="50" t="str">
        <f>IF($D65="PHBW",VLOOKUP(A65,OPT!I$7:J$100,2),"")</f>
        <v/>
      </c>
      <c r="O65" s="50">
        <f>IF($D65="EM",VLOOKUP(A65,OPT!K$7:L$100,2),"")</f>
        <v>2</v>
      </c>
      <c r="P65" s="23"/>
    </row>
    <row r="66" spans="1:16" ht="18">
      <c r="A66" s="20">
        <v>2360</v>
      </c>
      <c r="B66" s="39" t="s">
        <v>99</v>
      </c>
      <c r="C66" s="41" t="s">
        <v>20</v>
      </c>
      <c r="D66" s="41" t="s">
        <v>4</v>
      </c>
      <c r="E66" s="54">
        <v>4</v>
      </c>
      <c r="F66" s="54">
        <v>3</v>
      </c>
      <c r="G66" s="54">
        <v>0</v>
      </c>
      <c r="H66" s="54">
        <v>2</v>
      </c>
      <c r="I66" s="54">
        <v>1</v>
      </c>
      <c r="J66" s="23" t="str">
        <f>IF(C66="DIT","",VLOOKUP(A66,OPT!A$7:B$80,2))</f>
        <v/>
      </c>
      <c r="K66" s="23">
        <f>IF(C66="DIT",VLOOKUP(A66,OPT!C$1:D$80,2),"")</f>
        <v>0</v>
      </c>
      <c r="L66" s="50">
        <f>IF($D66="CSA",VLOOKUP(A66,OPT!E$7:F$100,2),"")</f>
        <v>3</v>
      </c>
      <c r="M66" s="50">
        <f>IF($D66="CSA",VLOOKUP(A66,OPT!G$7:H$100,2),"")</f>
        <v>0</v>
      </c>
      <c r="N66" s="50" t="str">
        <f>IF($D66="PHBW",VLOOKUP(A66,OPT!I$7:J$100,2),"")</f>
        <v/>
      </c>
      <c r="O66" s="50" t="str">
        <f>IF($D66="EM",VLOOKUP(A66,OPT!K$7:L$100,2),"")</f>
        <v/>
      </c>
      <c r="P66" s="23"/>
    </row>
    <row r="67" spans="1:16" ht="18">
      <c r="A67" s="20">
        <v>2361</v>
      </c>
      <c r="B67" s="39" t="s">
        <v>100</v>
      </c>
      <c r="C67" s="41" t="s">
        <v>19</v>
      </c>
      <c r="D67" s="41" t="s">
        <v>38</v>
      </c>
      <c r="E67" s="54">
        <v>5</v>
      </c>
      <c r="F67" s="54">
        <v>6</v>
      </c>
      <c r="G67" s="54">
        <v>0</v>
      </c>
      <c r="H67" s="54">
        <v>3</v>
      </c>
      <c r="I67" s="54">
        <v>3</v>
      </c>
      <c r="J67" s="23">
        <f>IF(C67="DIT","",VLOOKUP(A67,OPT!A$7:B$80,2))</f>
        <v>0</v>
      </c>
      <c r="K67" s="23" t="str">
        <f>IF(C67="DIT",VLOOKUP(A67,OPT!C$1:D$80,2),"")</f>
        <v/>
      </c>
      <c r="L67" s="50" t="str">
        <f>IF($D67="CSA",VLOOKUP(A67,OPT!E$7:F$100,2),"")</f>
        <v/>
      </c>
      <c r="M67" s="50" t="str">
        <f>IF($D67="CSA",VLOOKUP(A67,OPT!G$7:H$100,2),"")</f>
        <v/>
      </c>
      <c r="N67" s="50" t="str">
        <f>IF($D67="PHBW",VLOOKUP(A67,OPT!I$7:J$100,2),"")</f>
        <v/>
      </c>
      <c r="O67" s="50">
        <f>IF($D67="EM",VLOOKUP(A67,OPT!K$7:L$100,2),"")</f>
        <v>5</v>
      </c>
      <c r="P67" s="23"/>
    </row>
    <row r="68" spans="1:16" ht="18">
      <c r="A68" s="20">
        <v>2362</v>
      </c>
      <c r="B68" s="39" t="s">
        <v>101</v>
      </c>
      <c r="C68" s="41" t="s">
        <v>19</v>
      </c>
      <c r="D68" s="41" t="s">
        <v>45</v>
      </c>
      <c r="E68" s="54">
        <v>3</v>
      </c>
      <c r="F68" s="54">
        <v>6</v>
      </c>
      <c r="G68" s="54">
        <v>0</v>
      </c>
      <c r="H68" s="54">
        <v>3</v>
      </c>
      <c r="I68" s="54">
        <v>2</v>
      </c>
      <c r="J68" s="23">
        <f>IF(C68="DIT","",VLOOKUP(A68,OPT!A$7:B$80,2))</f>
        <v>0</v>
      </c>
      <c r="K68" s="23" t="str">
        <f>IF(C68="DIT",VLOOKUP(A68,OPT!C$1:D$80,2),"")</f>
        <v/>
      </c>
      <c r="L68" s="50" t="str">
        <f>IF($D68="CSA",VLOOKUP(A68,OPT!E$7:F$100,2),"")</f>
        <v/>
      </c>
      <c r="M68" s="50" t="str">
        <f>IF($D68="CSA",VLOOKUP(A68,OPT!G$7:H$100,2),"")</f>
        <v/>
      </c>
      <c r="N68" s="50">
        <f>IF($D68="PHBW",VLOOKUP(A68,OPT!I$7:J$100,2),"")</f>
        <v>4</v>
      </c>
      <c r="O68" s="50" t="str">
        <f>IF($D68="EM",VLOOKUP(A68,OPT!K$7:L$100,2),"")</f>
        <v/>
      </c>
      <c r="P68" s="23"/>
    </row>
    <row r="69" spans="1:16" ht="18">
      <c r="A69" s="20">
        <v>2363</v>
      </c>
      <c r="B69" s="39" t="s">
        <v>102</v>
      </c>
      <c r="C69" s="41" t="s">
        <v>20</v>
      </c>
      <c r="D69" s="41" t="s">
        <v>38</v>
      </c>
      <c r="E69" s="54">
        <v>2</v>
      </c>
      <c r="F69" s="54">
        <v>2</v>
      </c>
      <c r="G69" s="54">
        <v>0</v>
      </c>
      <c r="H69" s="54">
        <v>3</v>
      </c>
      <c r="I69" s="54">
        <v>0</v>
      </c>
      <c r="J69" s="23" t="str">
        <f>IF(C69="DIT","",VLOOKUP(A69,OPT!A$7:B$80,2))</f>
        <v/>
      </c>
      <c r="K69" s="23">
        <f>IF(C69="DIT",VLOOKUP(A69,OPT!C$1:D$80,2),"")</f>
        <v>0</v>
      </c>
      <c r="L69" s="50" t="str">
        <f>IF($D69="CSA",VLOOKUP(A69,OPT!E$7:F$100,2),"")</f>
        <v/>
      </c>
      <c r="M69" s="50" t="str">
        <f>IF($D69="CSA",VLOOKUP(A69,OPT!G$7:H$100,2),"")</f>
        <v/>
      </c>
      <c r="N69" s="50" t="str">
        <f>IF($D69="PHBW",VLOOKUP(A69,OPT!I$7:J$100,2),"")</f>
        <v/>
      </c>
      <c r="O69" s="50">
        <f>IF($D69="EM",VLOOKUP(A69,OPT!K$7:L$100,2),"")</f>
        <v>2</v>
      </c>
      <c r="P69" s="23"/>
    </row>
    <row r="70" spans="1:16" ht="18">
      <c r="A70" s="20">
        <v>2364</v>
      </c>
      <c r="B70" s="39" t="s">
        <v>103</v>
      </c>
      <c r="C70" s="41" t="s">
        <v>20</v>
      </c>
      <c r="D70" s="41" t="s">
        <v>4</v>
      </c>
      <c r="E70" s="54">
        <v>4</v>
      </c>
      <c r="F70" s="54">
        <v>0</v>
      </c>
      <c r="G70" s="54">
        <v>0</v>
      </c>
      <c r="H70" s="54">
        <v>2</v>
      </c>
      <c r="I70" s="54">
        <v>0</v>
      </c>
      <c r="J70" s="23" t="str">
        <f>IF(C70="DIT","",VLOOKUP(A70,OPT!A$7:B$80,2))</f>
        <v/>
      </c>
      <c r="K70" s="23">
        <f>IF(C70="DIT",VLOOKUP(A70,OPT!C$1:D$80,2),"")</f>
        <v>0</v>
      </c>
      <c r="L70" s="50">
        <f>IF($D70="CSA",VLOOKUP(A70,OPT!E$7:F$100,2),"")</f>
        <v>4</v>
      </c>
      <c r="M70" s="50">
        <f>IF($D70="CSA",VLOOKUP(A70,OPT!G$7:H$100,2),"")</f>
        <v>0</v>
      </c>
      <c r="N70" s="50" t="str">
        <f>IF($D70="PHBW",VLOOKUP(A70,OPT!I$7:J$100,2),"")</f>
        <v/>
      </c>
      <c r="O70" s="50" t="str">
        <f>IF($D70="EM",VLOOKUP(A70,OPT!K$7:L$100,2),"")</f>
        <v/>
      </c>
      <c r="P70" s="23"/>
    </row>
    <row r="71" spans="1:16" ht="18">
      <c r="A71" s="20">
        <v>2365</v>
      </c>
      <c r="B71" s="39" t="s">
        <v>104</v>
      </c>
      <c r="C71" s="41" t="s">
        <v>19</v>
      </c>
      <c r="D71" s="41" t="s">
        <v>45</v>
      </c>
      <c r="E71" s="54">
        <v>4</v>
      </c>
      <c r="F71" s="54">
        <v>5</v>
      </c>
      <c r="G71" s="54">
        <v>0</v>
      </c>
      <c r="H71" s="54">
        <v>3</v>
      </c>
      <c r="I71" s="54">
        <v>2</v>
      </c>
      <c r="J71" s="23">
        <f>IF(C71="DIT","",VLOOKUP(A71,OPT!A$7:B$80,2))</f>
        <v>0</v>
      </c>
      <c r="K71" s="23" t="str">
        <f>IF(C71="DIT",VLOOKUP(A71,OPT!C$1:D$80,2),"")</f>
        <v/>
      </c>
      <c r="L71" s="50" t="str">
        <f>IF($D71="CSA",VLOOKUP(A71,OPT!E$7:F$100,2),"")</f>
        <v/>
      </c>
      <c r="M71" s="50" t="str">
        <f>IF($D71="CSA",VLOOKUP(A71,OPT!G$7:H$100,2),"")</f>
        <v/>
      </c>
      <c r="N71" s="50">
        <f>IF($D71="PHBW",VLOOKUP(A71,OPT!I$7:J$100,2),"")</f>
        <v>4</v>
      </c>
      <c r="O71" s="50" t="str">
        <f>IF($D71="EM",VLOOKUP(A71,OPT!K$7:L$100,2),"")</f>
        <v/>
      </c>
      <c r="P71" s="23"/>
    </row>
    <row r="72" spans="1:16" ht="18">
      <c r="A72" s="20">
        <v>2366</v>
      </c>
      <c r="B72" s="39" t="s">
        <v>105</v>
      </c>
      <c r="C72" s="41" t="s">
        <v>20</v>
      </c>
      <c r="D72" s="41" t="s">
        <v>4</v>
      </c>
      <c r="E72" s="54">
        <v>1</v>
      </c>
      <c r="F72" s="54">
        <v>3</v>
      </c>
      <c r="G72" s="54">
        <v>0</v>
      </c>
      <c r="H72" s="54">
        <v>3</v>
      </c>
      <c r="I72" s="54">
        <v>1</v>
      </c>
      <c r="J72" s="23" t="str">
        <f>IF(C72="DIT","",VLOOKUP(A72,OPT!A$7:B$80,2))</f>
        <v/>
      </c>
      <c r="K72" s="23">
        <f>IF(C72="DIT",VLOOKUP(A72,OPT!C$1:D$80,2),"")</f>
        <v>0</v>
      </c>
      <c r="L72" s="50">
        <f>IF($D72="CSA",VLOOKUP(A72,OPT!E$7:F$100,2),"")</f>
        <v>1</v>
      </c>
      <c r="M72" s="50">
        <f>IF($D72="CSA",VLOOKUP(A72,OPT!G$7:H$100,2),"")</f>
        <v>0</v>
      </c>
      <c r="N72" s="50" t="str">
        <f>IF($D72="PHBW",VLOOKUP(A72,OPT!I$7:J$100,2),"")</f>
        <v/>
      </c>
      <c r="O72" s="50" t="str">
        <f>IF($D72="EM",VLOOKUP(A72,OPT!K$7:L$100,2),"")</f>
        <v/>
      </c>
      <c r="P72" s="23"/>
    </row>
    <row r="73" spans="1:16" ht="18">
      <c r="A73" s="20">
        <v>2367</v>
      </c>
      <c r="B73" s="39" t="s">
        <v>106</v>
      </c>
      <c r="C73" s="41" t="s">
        <v>19</v>
      </c>
      <c r="D73" s="41" t="s">
        <v>38</v>
      </c>
      <c r="E73" s="54">
        <v>3</v>
      </c>
      <c r="F73" s="54">
        <v>2</v>
      </c>
      <c r="G73" s="54">
        <v>0</v>
      </c>
      <c r="H73" s="54">
        <v>3</v>
      </c>
      <c r="I73" s="54">
        <v>2</v>
      </c>
      <c r="J73" s="23">
        <f>IF(C73="DIT","",VLOOKUP(A73,OPT!A$7:B$80,2))</f>
        <v>0</v>
      </c>
      <c r="K73" s="23" t="str">
        <f>IF(C73="DIT",VLOOKUP(A73,OPT!C$1:D$80,2),"")</f>
        <v/>
      </c>
      <c r="L73" s="50" t="str">
        <f>IF($D73="CSA",VLOOKUP(A73,OPT!E$7:F$100,2),"")</f>
        <v/>
      </c>
      <c r="M73" s="50" t="str">
        <f>IF($D73="CSA",VLOOKUP(A73,OPT!G$7:H$100,2),"")</f>
        <v/>
      </c>
      <c r="N73" s="50" t="str">
        <f>IF($D73="PHBW",VLOOKUP(A73,OPT!I$7:J$100,2),"")</f>
        <v/>
      </c>
      <c r="O73" s="50">
        <f>IF($D73="EM",VLOOKUP(A73,OPT!K$7:L$100,2),"")</f>
        <v>3</v>
      </c>
      <c r="P73" s="23"/>
    </row>
    <row r="74" spans="1:16" ht="18">
      <c r="A74" s="20">
        <v>2368</v>
      </c>
      <c r="B74" s="39" t="s">
        <v>107</v>
      </c>
      <c r="C74" s="41" t="s">
        <v>19</v>
      </c>
      <c r="D74" s="41" t="s">
        <v>45</v>
      </c>
      <c r="E74" s="54">
        <v>4</v>
      </c>
      <c r="F74" s="54">
        <v>6</v>
      </c>
      <c r="G74" s="54">
        <v>0</v>
      </c>
      <c r="H74" s="54">
        <v>3</v>
      </c>
      <c r="I74" s="54">
        <v>2</v>
      </c>
      <c r="J74" s="23">
        <f>IF(C74="DIT","",VLOOKUP(A74,OPT!A$7:B$80,2))</f>
        <v>0</v>
      </c>
      <c r="K74" s="23" t="str">
        <f>IF(C74="DIT",VLOOKUP(A74,OPT!C$1:D$80,2),"")</f>
        <v/>
      </c>
      <c r="L74" s="50" t="str">
        <f>IF($D74="CSA",VLOOKUP(A74,OPT!E$7:F$100,2),"")</f>
        <v/>
      </c>
      <c r="M74" s="50" t="str">
        <f>IF($D74="CSA",VLOOKUP(A74,OPT!G$7:H$100,2),"")</f>
        <v/>
      </c>
      <c r="N74" s="50">
        <f>IF($D74="PHBW",VLOOKUP(A74,OPT!I$7:J$100,2),"")</f>
        <v>3</v>
      </c>
      <c r="O74" s="50" t="str">
        <f>IF($D74="EM",VLOOKUP(A74,OPT!K$7:L$100,2),"")</f>
        <v/>
      </c>
      <c r="P74" s="23"/>
    </row>
    <row r="75" spans="1:16" ht="18">
      <c r="A75" s="20">
        <v>2369</v>
      </c>
      <c r="B75" s="39" t="s">
        <v>108</v>
      </c>
      <c r="C75" s="41" t="s">
        <v>19</v>
      </c>
      <c r="D75" s="41" t="s">
        <v>45</v>
      </c>
      <c r="E75" s="54">
        <v>2</v>
      </c>
      <c r="F75" s="54">
        <v>3</v>
      </c>
      <c r="G75" s="54">
        <v>0</v>
      </c>
      <c r="H75" s="54">
        <v>1</v>
      </c>
      <c r="I75" s="54">
        <v>2</v>
      </c>
      <c r="J75" s="23">
        <f>IF(C75="DIT","",VLOOKUP(A75,OPT!A$7:B$80,2))</f>
        <v>0</v>
      </c>
      <c r="K75" s="23" t="str">
        <f>IF(C75="DIT",VLOOKUP(A75,OPT!C$1:D$80,2),"")</f>
        <v/>
      </c>
      <c r="L75" s="50" t="str">
        <f>IF($D75="CSA",VLOOKUP(A75,OPT!E$7:F$100,2),"")</f>
        <v/>
      </c>
      <c r="M75" s="50" t="str">
        <f>IF($D75="CSA",VLOOKUP(A75,OPT!G$7:H$100,2),"")</f>
        <v/>
      </c>
      <c r="N75" s="50">
        <f>IF($D75="PHBW",VLOOKUP(A75,OPT!I$7:J$100,2),"")</f>
        <v>2</v>
      </c>
      <c r="O75" s="50" t="str">
        <f>IF($D75="EM",VLOOKUP(A75,OPT!K$7:L$100,2),"")</f>
        <v/>
      </c>
      <c r="P75" s="23"/>
    </row>
    <row r="76" spans="1:16" ht="18">
      <c r="A76" s="20">
        <v>2370</v>
      </c>
      <c r="B76" s="39" t="s">
        <v>109</v>
      </c>
      <c r="C76" s="41" t="s">
        <v>19</v>
      </c>
      <c r="D76" s="41" t="s">
        <v>4</v>
      </c>
      <c r="E76" s="54">
        <v>2</v>
      </c>
      <c r="F76" s="54">
        <v>2</v>
      </c>
      <c r="G76" s="54">
        <v>0</v>
      </c>
      <c r="H76" s="54">
        <v>0</v>
      </c>
      <c r="I76" s="54">
        <v>2</v>
      </c>
      <c r="J76" s="23">
        <f>IF(C76="DIT","",VLOOKUP(A76,OPT!A$7:B$80,2))</f>
        <v>0</v>
      </c>
      <c r="K76" s="23" t="str">
        <f>IF(C76="DIT",VLOOKUP(A76,OPT!C$1:D$80,2),"")</f>
        <v/>
      </c>
      <c r="L76" s="50">
        <f>IF($D76="CSA",VLOOKUP(A76,OPT!E$7:F$100,2),"")</f>
        <v>2</v>
      </c>
      <c r="M76" s="50">
        <f>IF($D76="CSA",VLOOKUP(A76,OPT!G$7:H$100,2),"")</f>
        <v>0</v>
      </c>
      <c r="N76" s="50" t="str">
        <f>IF($D76="PHBW",VLOOKUP(A76,OPT!I$7:J$100,2),"")</f>
        <v/>
      </c>
      <c r="O76" s="50" t="str">
        <f>IF($D76="EM",VLOOKUP(A76,OPT!K$7:L$100,2),"")</f>
        <v/>
      </c>
      <c r="P76" s="23"/>
    </row>
    <row r="77" spans="1:16" ht="18">
      <c r="A77" s="20">
        <v>2371</v>
      </c>
      <c r="B77" s="39" t="s">
        <v>110</v>
      </c>
      <c r="C77" s="41" t="s">
        <v>19</v>
      </c>
      <c r="D77" s="41" t="s">
        <v>4</v>
      </c>
      <c r="E77" s="54">
        <v>2</v>
      </c>
      <c r="F77" s="54">
        <v>1</v>
      </c>
      <c r="G77" s="54">
        <v>0</v>
      </c>
      <c r="H77" s="54">
        <v>3</v>
      </c>
      <c r="I77" s="54">
        <v>3</v>
      </c>
      <c r="J77" s="23">
        <f>IF(C77="DIT","",VLOOKUP(A77,OPT!A$7:B$80,2))</f>
        <v>0</v>
      </c>
      <c r="K77" s="23" t="str">
        <f>IF(C77="DIT",VLOOKUP(A77,OPT!C$1:D$80,2),"")</f>
        <v/>
      </c>
      <c r="L77" s="50">
        <f>IF($D77="CSA",VLOOKUP(A77,OPT!E$7:F$100,2),"")</f>
        <v>1</v>
      </c>
      <c r="M77" s="50">
        <f>IF($D77="CSA",VLOOKUP(A77,OPT!G$7:H$100,2),"")</f>
        <v>0</v>
      </c>
      <c r="N77" s="50" t="str">
        <f>IF($D77="PHBW",VLOOKUP(A77,OPT!I$7:J$100,2),"")</f>
        <v/>
      </c>
      <c r="O77" s="50" t="str">
        <f>IF($D77="EM",VLOOKUP(A77,OPT!K$7:L$100,2),"")</f>
        <v/>
      </c>
      <c r="P77" s="23"/>
    </row>
    <row r="78" spans="1:16" ht="18">
      <c r="A78" s="20">
        <v>2372</v>
      </c>
      <c r="B78" s="39" t="s">
        <v>111</v>
      </c>
      <c r="C78" s="41" t="s">
        <v>19</v>
      </c>
      <c r="D78" s="41" t="s">
        <v>45</v>
      </c>
      <c r="E78" s="54">
        <v>5</v>
      </c>
      <c r="F78" s="54">
        <v>6</v>
      </c>
      <c r="G78" s="54">
        <v>0</v>
      </c>
      <c r="H78" s="54">
        <v>3</v>
      </c>
      <c r="I78" s="54">
        <v>3</v>
      </c>
      <c r="J78" s="23">
        <f>IF(C78="DIT","",VLOOKUP(A78,OPT!A$7:B$80,2))</f>
        <v>0</v>
      </c>
      <c r="K78" s="23" t="str">
        <f>IF(C78="DIT",VLOOKUP(A78,OPT!C$1:D$80,2),"")</f>
        <v/>
      </c>
      <c r="L78" s="50" t="str">
        <f>IF($D78="CSA",VLOOKUP(A78,OPT!E$7:F$100,2),"")</f>
        <v/>
      </c>
      <c r="M78" s="50" t="str">
        <f>IF($D78="CSA",VLOOKUP(A78,OPT!G$7:H$100,2),"")</f>
        <v/>
      </c>
      <c r="N78" s="50">
        <f>IF($D78="PHBW",VLOOKUP(A78,OPT!I$7:J$100,2),"")</f>
        <v>5</v>
      </c>
      <c r="O78" s="50" t="str">
        <f>IF($D78="EM",VLOOKUP(A78,OPT!K$7:L$100,2),"")</f>
        <v/>
      </c>
      <c r="P78" s="23"/>
    </row>
    <row r="79" spans="1:16" ht="18">
      <c r="A79" s="20">
        <v>2373</v>
      </c>
      <c r="B79" s="39" t="s">
        <v>112</v>
      </c>
      <c r="C79" s="41" t="s">
        <v>19</v>
      </c>
      <c r="D79" s="41" t="s">
        <v>4</v>
      </c>
      <c r="E79" s="54">
        <v>2</v>
      </c>
      <c r="F79" s="54">
        <v>1</v>
      </c>
      <c r="G79" s="54">
        <v>0</v>
      </c>
      <c r="H79" s="54">
        <v>1</v>
      </c>
      <c r="I79" s="54">
        <v>0</v>
      </c>
      <c r="J79" s="23">
        <f>IF(C79="DIT","",VLOOKUP(A79,OPT!A$7:B$80,2))</f>
        <v>0</v>
      </c>
      <c r="K79" s="23" t="str">
        <f>IF(C79="DIT",VLOOKUP(A79,OPT!C$1:D$80,2),"")</f>
        <v/>
      </c>
      <c r="L79" s="50">
        <f>IF($D79="CSA",VLOOKUP(A79,OPT!E$7:F$100,2),"")</f>
        <v>0</v>
      </c>
      <c r="M79" s="50">
        <f>IF($D79="CSA",VLOOKUP(A79,OPT!G$7:H$100,2),"")</f>
        <v>0</v>
      </c>
      <c r="N79" s="50" t="str">
        <f>IF($D79="PHBW",VLOOKUP(A79,OPT!I$7:J$100,2),"")</f>
        <v/>
      </c>
      <c r="O79" s="50" t="str">
        <f>IF($D79="EM",VLOOKUP(A79,OPT!K$7:L$100,2),"")</f>
        <v/>
      </c>
      <c r="P79" s="23"/>
    </row>
    <row r="80" spans="1:16" ht="18">
      <c r="A80" s="20">
        <v>2374</v>
      </c>
      <c r="B80" s="39" t="s">
        <v>113</v>
      </c>
      <c r="C80" s="41" t="s">
        <v>20</v>
      </c>
      <c r="D80" s="41" t="s">
        <v>45</v>
      </c>
      <c r="E80" s="54">
        <v>4</v>
      </c>
      <c r="F80" s="54">
        <v>2</v>
      </c>
      <c r="G80" s="54">
        <v>0</v>
      </c>
      <c r="H80" s="54">
        <v>3</v>
      </c>
      <c r="I80" s="54">
        <v>0</v>
      </c>
      <c r="J80" s="23" t="str">
        <f>IF(C80="DIT","",VLOOKUP(A80,OPT!A$7:B$80,2))</f>
        <v/>
      </c>
      <c r="K80" s="23">
        <f>IF(C80="DIT",VLOOKUP(A80,OPT!C$1:D$80,2),"")</f>
        <v>0</v>
      </c>
      <c r="L80" s="50" t="str">
        <f>IF($D80="CSA",VLOOKUP(A80,OPT!E$7:F$100,2),"")</f>
        <v/>
      </c>
      <c r="M80" s="50" t="str">
        <f>IF($D80="CSA",VLOOKUP(A80,OPT!G$7:H$100,2),"")</f>
        <v/>
      </c>
      <c r="N80" s="50">
        <f>IF($D80="PHBW",VLOOKUP(A80,OPT!I$7:J$100,2),"")</f>
        <v>4</v>
      </c>
      <c r="O80" s="50" t="str">
        <f>IF($D80="EM",VLOOKUP(A80,OPT!K$7:L$100,2),"")</f>
        <v/>
      </c>
      <c r="P80" s="23"/>
    </row>
    <row r="81" spans="1:16" ht="18">
      <c r="A81" s="20">
        <v>2375</v>
      </c>
      <c r="B81" s="39" t="s">
        <v>114</v>
      </c>
      <c r="C81" s="41" t="s">
        <v>20</v>
      </c>
      <c r="D81" s="41" t="s">
        <v>4</v>
      </c>
      <c r="E81" s="54">
        <v>2</v>
      </c>
      <c r="F81" s="54">
        <v>0</v>
      </c>
      <c r="G81" s="54">
        <v>0</v>
      </c>
      <c r="H81" s="54">
        <v>2</v>
      </c>
      <c r="I81" s="54">
        <v>0</v>
      </c>
      <c r="J81" s="23" t="str">
        <f>IF(C81="DIT","",VLOOKUP(A81,OPT!A$7:B$80,2))</f>
        <v/>
      </c>
      <c r="K81" s="23">
        <f>IF(C81="DIT",VLOOKUP(A81,OPT!C$1:D$80,2),"")</f>
        <v>0</v>
      </c>
      <c r="L81" s="50">
        <f>IF($D81="CSA",VLOOKUP(A81,OPT!E$7:F$100,2),"")</f>
        <v>1</v>
      </c>
      <c r="M81" s="50">
        <f>IF($D81="CSA",VLOOKUP(A81,OPT!G$7:H$100,2),"")</f>
        <v>0</v>
      </c>
      <c r="N81" s="50" t="str">
        <f>IF($D81="PHBW",VLOOKUP(A81,OPT!I$7:J$100,2),"")</f>
        <v/>
      </c>
      <c r="O81" s="50" t="str">
        <f>IF($D81="EM",VLOOKUP(A81,OPT!K$7:L$100,2),"")</f>
        <v/>
      </c>
      <c r="P81" s="23"/>
    </row>
    <row r="82" spans="1:16" ht="18">
      <c r="A82" s="20">
        <v>2376</v>
      </c>
      <c r="B82" s="39" t="s">
        <v>115</v>
      </c>
      <c r="C82" s="41" t="s">
        <v>19</v>
      </c>
      <c r="D82" s="41" t="s">
        <v>38</v>
      </c>
      <c r="E82" s="54">
        <v>3</v>
      </c>
      <c r="F82" s="54">
        <v>5</v>
      </c>
      <c r="G82" s="54">
        <v>0</v>
      </c>
      <c r="H82" s="54">
        <v>3</v>
      </c>
      <c r="I82" s="54">
        <v>2</v>
      </c>
      <c r="J82" s="23">
        <f>IF(C82="DIT","",VLOOKUP(A82,OPT!A$7:B$80,2))</f>
        <v>0</v>
      </c>
      <c r="K82" s="23" t="str">
        <f>IF(C82="DIT",VLOOKUP(A82,OPT!C$1:D$80,2),"")</f>
        <v/>
      </c>
      <c r="L82" s="50" t="str">
        <f>IF($D82="CSA",VLOOKUP(A82,OPT!E$7:F$100,2),"")</f>
        <v/>
      </c>
      <c r="M82" s="50" t="str">
        <f>IF($D82="CSA",VLOOKUP(A82,OPT!G$7:H$100,2),"")</f>
        <v/>
      </c>
      <c r="N82" s="50" t="str">
        <f>IF($D82="PHBW",VLOOKUP(A82,OPT!I$7:J$100,2),"")</f>
        <v/>
      </c>
      <c r="O82" s="50">
        <f>IF($D82="EM",VLOOKUP(A82,OPT!K$7:L$100,2),"")</f>
        <v>3</v>
      </c>
      <c r="P82" s="23"/>
    </row>
    <row r="83" spans="1:16" ht="18">
      <c r="A83" s="20">
        <v>2377</v>
      </c>
      <c r="B83" s="39" t="s">
        <v>116</v>
      </c>
      <c r="C83" s="41" t="s">
        <v>19</v>
      </c>
      <c r="D83" s="41" t="s">
        <v>4</v>
      </c>
      <c r="E83" s="54">
        <v>5</v>
      </c>
      <c r="F83" s="54">
        <v>4</v>
      </c>
      <c r="G83" s="54">
        <v>0</v>
      </c>
      <c r="H83" s="54">
        <v>3</v>
      </c>
      <c r="I83" s="54">
        <v>2</v>
      </c>
      <c r="J83" s="23">
        <f>IF(C83="DIT","",VLOOKUP(A83,OPT!A$7:B$80,2))</f>
        <v>0</v>
      </c>
      <c r="K83" s="23" t="str">
        <f>IF(C83="DIT",VLOOKUP(A83,OPT!C$1:D$80,2),"")</f>
        <v/>
      </c>
      <c r="L83" s="50">
        <f>IF($D83="CSA",VLOOKUP(A83,OPT!E$7:F$100,2),"")</f>
        <v>3</v>
      </c>
      <c r="M83" s="50">
        <f>IF($D83="CSA",VLOOKUP(A83,OPT!G$7:H$100,2),"")</f>
        <v>0</v>
      </c>
      <c r="N83" s="50" t="str">
        <f>IF($D83="PHBW",VLOOKUP(A83,OPT!I$7:J$100,2),"")</f>
        <v/>
      </c>
      <c r="O83" s="50" t="str">
        <f>IF($D83="EM",VLOOKUP(A83,OPT!K$7:L$100,2),"")</f>
        <v/>
      </c>
      <c r="P83" s="23"/>
    </row>
    <row r="84" spans="1:16" ht="18">
      <c r="A84" s="20">
        <v>2378</v>
      </c>
      <c r="B84" s="39" t="s">
        <v>117</v>
      </c>
      <c r="C84" s="41" t="s">
        <v>19</v>
      </c>
      <c r="D84" s="41" t="s">
        <v>4</v>
      </c>
      <c r="E84" s="54">
        <v>3</v>
      </c>
      <c r="F84" s="54">
        <v>5</v>
      </c>
      <c r="G84" s="54">
        <v>0</v>
      </c>
      <c r="H84" s="54">
        <v>3</v>
      </c>
      <c r="I84" s="54">
        <v>1</v>
      </c>
      <c r="J84" s="23">
        <f>IF(C84="DIT","",VLOOKUP(A84,OPT!A$7:B$80,2))</f>
        <v>0</v>
      </c>
      <c r="K84" s="23" t="str">
        <f>IF(C84="DIT",VLOOKUP(A84,OPT!C$1:D$80,2),"")</f>
        <v/>
      </c>
      <c r="L84" s="50">
        <f>IF($D84="CSA",VLOOKUP(A84,OPT!E$7:F$100,2),"")</f>
        <v>3</v>
      </c>
      <c r="M84" s="50">
        <f>IF($D84="CSA",VLOOKUP(A84,OPT!G$7:H$100,2),"")</f>
        <v>0</v>
      </c>
      <c r="N84" s="50" t="str">
        <f>IF($D84="PHBW",VLOOKUP(A84,OPT!I$7:J$100,2),"")</f>
        <v/>
      </c>
      <c r="O84" s="50" t="str">
        <f>IF($D84="EM",VLOOKUP(A84,OPT!K$7:L$100,2),"")</f>
        <v/>
      </c>
      <c r="P84" s="23"/>
    </row>
    <row r="85" spans="1:16" ht="18">
      <c r="A85" s="20">
        <v>2379</v>
      </c>
      <c r="B85" s="39" t="s">
        <v>118</v>
      </c>
      <c r="C85" s="41" t="s">
        <v>19</v>
      </c>
      <c r="D85" s="41" t="s">
        <v>38</v>
      </c>
      <c r="E85" s="54">
        <v>2</v>
      </c>
      <c r="F85" s="54">
        <v>1</v>
      </c>
      <c r="G85" s="54">
        <v>0</v>
      </c>
      <c r="H85" s="54">
        <v>3</v>
      </c>
      <c r="I85" s="54">
        <v>0</v>
      </c>
      <c r="J85" s="23">
        <f>IF(C85="DIT","",VLOOKUP(A85,OPT!A$7:B$80,2))</f>
        <v>0</v>
      </c>
      <c r="K85" s="23" t="str">
        <f>IF(C85="DIT",VLOOKUP(A85,OPT!C$1:D$80,2),"")</f>
        <v/>
      </c>
      <c r="L85" s="50" t="str">
        <f>IF($D85="CSA",VLOOKUP(A85,OPT!E$7:F$100,2),"")</f>
        <v/>
      </c>
      <c r="M85" s="50" t="str">
        <f>IF($D85="CSA",VLOOKUP(A85,OPT!G$7:H$100,2),"")</f>
        <v/>
      </c>
      <c r="N85" s="50" t="str">
        <f>IF($D85="PHBW",VLOOKUP(A85,OPT!I$7:J$100,2),"")</f>
        <v/>
      </c>
      <c r="O85" s="50">
        <f>IF($D85="EM",VLOOKUP(A85,OPT!K$7:L$100,2),"")</f>
        <v>3</v>
      </c>
      <c r="P85" s="23"/>
    </row>
    <row r="86" spans="1:16" ht="18">
      <c r="A86" s="20">
        <v>2380</v>
      </c>
      <c r="B86" s="39" t="s">
        <v>119</v>
      </c>
      <c r="C86" s="41" t="s">
        <v>20</v>
      </c>
      <c r="D86" s="41" t="s">
        <v>4</v>
      </c>
      <c r="E86" s="54">
        <v>2</v>
      </c>
      <c r="F86" s="54">
        <v>1</v>
      </c>
      <c r="G86" s="54">
        <v>0</v>
      </c>
      <c r="H86" s="54">
        <v>1</v>
      </c>
      <c r="I86" s="54">
        <v>1</v>
      </c>
      <c r="J86" s="23" t="str">
        <f>IF(C86="DIT","",VLOOKUP(A86,OPT!A$7:B$80,2))</f>
        <v/>
      </c>
      <c r="K86" s="23">
        <f>IF(C86="DIT",VLOOKUP(A86,OPT!C$1:D$80,2),"")</f>
        <v>0</v>
      </c>
      <c r="L86" s="50">
        <f>IF($D86="CSA",VLOOKUP(A86,OPT!E$7:F$100,2),"")</f>
        <v>2</v>
      </c>
      <c r="M86" s="50">
        <f>IF($D86="CSA",VLOOKUP(A86,OPT!G$7:H$100,2),"")</f>
        <v>0</v>
      </c>
      <c r="N86" s="50" t="str">
        <f>IF($D86="PHBW",VLOOKUP(A86,OPT!I$7:J$100,2),"")</f>
        <v/>
      </c>
      <c r="O86" s="50" t="str">
        <f>IF($D86="EM",VLOOKUP(A86,OPT!K$7:L$100,2),"")</f>
        <v/>
      </c>
      <c r="P86" s="23"/>
    </row>
    <row r="87" spans="1:16" ht="18">
      <c r="A87" s="20">
        <v>2381</v>
      </c>
      <c r="B87" s="39" t="s">
        <v>120</v>
      </c>
      <c r="C87" s="41" t="s">
        <v>19</v>
      </c>
      <c r="D87" s="72" t="s">
        <v>38</v>
      </c>
      <c r="E87" s="54">
        <v>2</v>
      </c>
      <c r="F87" s="54">
        <v>5</v>
      </c>
      <c r="G87" s="54">
        <v>0</v>
      </c>
      <c r="H87" s="54">
        <v>3</v>
      </c>
      <c r="I87" s="54">
        <v>3</v>
      </c>
      <c r="J87" s="23">
        <f>IF(C87="DIT","",VLOOKUP(A87,OPT!A$7:B$80,2))</f>
        <v>0</v>
      </c>
      <c r="K87" s="23" t="str">
        <f>IF(C87="DIT",VLOOKUP(A87,OPT!C$1:D$80,2),"")</f>
        <v/>
      </c>
      <c r="L87" s="50" t="str">
        <f>IF($D87="CSA",VLOOKUP(A87,OPT!E$7:F$100,2),"")</f>
        <v/>
      </c>
      <c r="M87" s="50" t="str">
        <f>IF($D87="CSA",VLOOKUP(A87,OPT!G$7:H$100,2),"")</f>
        <v/>
      </c>
      <c r="N87" s="50" t="str">
        <f>IF($D87="PHBW",VLOOKUP(A87,OPT!I$7:J$100,2),"")</f>
        <v/>
      </c>
      <c r="O87" s="50">
        <f>IF($D87="EM",VLOOKUP(A87,OPT!K$7:L$100,2),"")</f>
        <v>1</v>
      </c>
      <c r="P87" s="23"/>
    </row>
    <row r="88" spans="1:16" ht="18">
      <c r="A88" s="20">
        <v>2382</v>
      </c>
      <c r="B88" s="39" t="s">
        <v>121</v>
      </c>
      <c r="C88" s="41" t="s">
        <v>19</v>
      </c>
      <c r="D88" s="41" t="s">
        <v>38</v>
      </c>
      <c r="E88" s="54">
        <v>2</v>
      </c>
      <c r="F88" s="54">
        <v>3</v>
      </c>
      <c r="G88" s="54">
        <v>0</v>
      </c>
      <c r="H88" s="54">
        <v>3</v>
      </c>
      <c r="I88" s="54">
        <v>2</v>
      </c>
      <c r="J88" s="23">
        <f>IF(C88="DIT","",VLOOKUP(A88,OPT!A$7:B$80,2))</f>
        <v>0</v>
      </c>
      <c r="K88" s="23" t="str">
        <f>IF(C88="DIT",VLOOKUP(A88,OPT!C$1:D$80,2),"")</f>
        <v/>
      </c>
      <c r="L88" s="50" t="str">
        <f>IF($D88="CSA",VLOOKUP(A88,OPT!E$7:F$100,2),"")</f>
        <v/>
      </c>
      <c r="M88" s="50" t="str">
        <f>IF($D88="CSA",VLOOKUP(A88,OPT!G$7:H$100,2),"")</f>
        <v/>
      </c>
      <c r="N88" s="50" t="str">
        <f>IF($D88="PHBW",VLOOKUP(A88,OPT!I$7:J$100,2),"")</f>
        <v/>
      </c>
      <c r="O88" s="50">
        <f>IF($D88="EM",VLOOKUP(A88,OPT!K$7:L$100,2),"")</f>
        <v>3</v>
      </c>
      <c r="P88" s="23"/>
    </row>
    <row r="89" spans="1:16" ht="18">
      <c r="A89" s="20">
        <v>2383</v>
      </c>
      <c r="B89" s="39" t="s">
        <v>122</v>
      </c>
      <c r="C89" s="41" t="s">
        <v>19</v>
      </c>
      <c r="D89" s="41" t="s">
        <v>45</v>
      </c>
      <c r="E89" s="54">
        <v>1</v>
      </c>
      <c r="F89" s="54">
        <v>2</v>
      </c>
      <c r="G89" s="54">
        <v>0</v>
      </c>
      <c r="H89" s="54">
        <v>2</v>
      </c>
      <c r="I89" s="54">
        <v>3</v>
      </c>
      <c r="J89" s="23">
        <f>IF(C89="DIT","",VLOOKUP(A89,OPT!A$7:B$80,2))</f>
        <v>0</v>
      </c>
      <c r="K89" s="23" t="str">
        <f>IF(C89="DIT",VLOOKUP(A89,OPT!C$1:D$80,2),"")</f>
        <v/>
      </c>
      <c r="L89" s="50" t="str">
        <f>IF($D89="CSA",VLOOKUP(A89,OPT!E$7:F$100,2),"")</f>
        <v/>
      </c>
      <c r="M89" s="50" t="str">
        <f>IF($D89="CSA",VLOOKUP(A89,OPT!G$7:H$100,2),"")</f>
        <v/>
      </c>
      <c r="N89" s="50">
        <f>IF($D89="PHBW",VLOOKUP(A89,OPT!I$7:J$100,2),"")</f>
        <v>2</v>
      </c>
      <c r="O89" s="50" t="str">
        <f>IF($D89="EM",VLOOKUP(A89,OPT!K$7:L$100,2),"")</f>
        <v/>
      </c>
      <c r="P89" s="23"/>
    </row>
    <row r="90" spans="1:16" ht="18">
      <c r="A90" s="20">
        <v>2384</v>
      </c>
      <c r="B90" s="39" t="s">
        <v>123</v>
      </c>
      <c r="C90" s="41" t="s">
        <v>19</v>
      </c>
      <c r="D90" s="41" t="s">
        <v>38</v>
      </c>
      <c r="E90" s="54">
        <v>2</v>
      </c>
      <c r="F90" s="54">
        <v>2</v>
      </c>
      <c r="G90" s="54">
        <v>0</v>
      </c>
      <c r="H90" s="54">
        <v>3</v>
      </c>
      <c r="I90" s="54">
        <v>1</v>
      </c>
      <c r="J90" s="23">
        <f>IF(C90="DIT","",VLOOKUP(A90,OPT!A$7:B$80,2))</f>
        <v>0</v>
      </c>
      <c r="K90" s="23" t="str">
        <f>IF(C90="DIT",VLOOKUP(A90,OPT!C$1:D$80,2),"")</f>
        <v/>
      </c>
      <c r="L90" s="50" t="str">
        <f>IF($D90="CSA",VLOOKUP(A90,OPT!E$7:F$100,2),"")</f>
        <v/>
      </c>
      <c r="M90" s="50" t="str">
        <f>IF($D90="CSA",VLOOKUP(A90,OPT!G$7:H$100,2),"")</f>
        <v/>
      </c>
      <c r="N90" s="50" t="str">
        <f>IF($D90="PHBW",VLOOKUP(A90,OPT!I$7:J$100,2),"")</f>
        <v/>
      </c>
      <c r="O90" s="50">
        <f>IF($D90="EM",VLOOKUP(A90,OPT!K$7:L$100,2),"")</f>
        <v>1</v>
      </c>
      <c r="P90" s="23"/>
    </row>
    <row r="91" spans="1:16" ht="18">
      <c r="A91" s="20">
        <v>2385</v>
      </c>
      <c r="B91" s="39" t="s">
        <v>124</v>
      </c>
      <c r="C91" s="41" t="s">
        <v>19</v>
      </c>
      <c r="D91" s="41" t="s">
        <v>38</v>
      </c>
      <c r="E91" s="54">
        <v>2</v>
      </c>
      <c r="F91" s="54">
        <v>0</v>
      </c>
      <c r="G91" s="54">
        <v>0</v>
      </c>
      <c r="H91" s="54">
        <v>1</v>
      </c>
      <c r="I91" s="54">
        <v>2</v>
      </c>
      <c r="J91" s="23">
        <f>IF(C91="DIT","",VLOOKUP(A91,OPT!A$7:B$80,2))</f>
        <v>0</v>
      </c>
      <c r="K91" s="23" t="str">
        <f>IF(C91="DIT",VLOOKUP(A91,OPT!C$1:D$80,2),"")</f>
        <v/>
      </c>
      <c r="L91" s="50" t="str">
        <f>IF($D91="CSA",VLOOKUP(A91,OPT!E$7:F$100,2),"")</f>
        <v/>
      </c>
      <c r="M91" s="50" t="str">
        <f>IF($D91="CSA",VLOOKUP(A91,OPT!G$7:H$100,2),"")</f>
        <v/>
      </c>
      <c r="N91" s="50" t="str">
        <f>IF($D91="PHBW",VLOOKUP(A91,OPT!I$7:J$100,2),"")</f>
        <v/>
      </c>
      <c r="O91" s="50">
        <f>IF($D91="EM",VLOOKUP(A91,OPT!K$7:L$100,2),"")</f>
        <v>2</v>
      </c>
      <c r="P91" s="23"/>
    </row>
    <row r="92" spans="1:16" ht="18">
      <c r="A92" s="20">
        <v>2386</v>
      </c>
      <c r="B92" s="39" t="s">
        <v>125</v>
      </c>
      <c r="C92" s="41" t="s">
        <v>19</v>
      </c>
      <c r="D92" s="41" t="s">
        <v>4</v>
      </c>
      <c r="E92" s="54">
        <v>1</v>
      </c>
      <c r="F92" s="54">
        <v>2</v>
      </c>
      <c r="G92" s="54">
        <v>0</v>
      </c>
      <c r="H92" s="54">
        <v>3</v>
      </c>
      <c r="I92" s="54">
        <v>0</v>
      </c>
      <c r="J92" s="23">
        <f>IF(C92="DIT","",VLOOKUP(A92,OPT!A$7:B$80,2))</f>
        <v>0</v>
      </c>
      <c r="K92" s="23" t="str">
        <f>IF(C92="DIT",VLOOKUP(A92,OPT!C$1:D$80,2),"")</f>
        <v/>
      </c>
      <c r="L92" s="50">
        <f>IF($D92="CSA",VLOOKUP(A92,OPT!E$7:F$100,2),"")</f>
        <v>1</v>
      </c>
      <c r="M92" s="50">
        <f>IF($D92="CSA",VLOOKUP(A92,OPT!G$7:H$100,2),"")</f>
        <v>0</v>
      </c>
      <c r="N92" s="50" t="str">
        <f>IF($D92="PHBW",VLOOKUP(A92,OPT!I$7:J$100,2),"")</f>
        <v/>
      </c>
      <c r="O92" s="50" t="str">
        <f>IF($D92="EM",VLOOKUP(A92,OPT!K$7:L$100,2),"")</f>
        <v/>
      </c>
      <c r="P92" s="23"/>
    </row>
    <row r="93" spans="1:16" ht="18">
      <c r="A93" s="20">
        <v>2387</v>
      </c>
      <c r="B93" s="39" t="s">
        <v>126</v>
      </c>
      <c r="C93" s="41" t="s">
        <v>19</v>
      </c>
      <c r="D93" s="41" t="s">
        <v>4</v>
      </c>
      <c r="E93" s="54">
        <v>1</v>
      </c>
      <c r="F93" s="54">
        <v>1</v>
      </c>
      <c r="G93" s="54">
        <v>0</v>
      </c>
      <c r="H93" s="54">
        <v>3</v>
      </c>
      <c r="I93" s="54">
        <v>0</v>
      </c>
      <c r="J93" s="23">
        <f>IF(C93="DIT","",VLOOKUP(A93,OPT!A$7:B$80,2))</f>
        <v>0</v>
      </c>
      <c r="K93" s="23" t="str">
        <f>IF(C93="DIT",VLOOKUP(A93,OPT!C$1:D$80,2),"")</f>
        <v/>
      </c>
      <c r="L93" s="50">
        <f>IF($D93="CSA",VLOOKUP(A93,OPT!E$7:F$100,2),"")</f>
        <v>0</v>
      </c>
      <c r="M93" s="50">
        <f>IF($D93="CSA",VLOOKUP(A93,OPT!G$7:H$100,2),"")</f>
        <v>0</v>
      </c>
      <c r="N93" s="50" t="str">
        <f>IF($D93="PHBW",VLOOKUP(A93,OPT!I$7:J$100,2),"")</f>
        <v/>
      </c>
      <c r="O93" s="50" t="str">
        <f>IF($D93="EM",VLOOKUP(A93,OPT!K$7:L$100,2),"")</f>
        <v/>
      </c>
      <c r="P93" s="23"/>
    </row>
    <row r="94" spans="1:16" ht="18">
      <c r="A94" s="20">
        <v>2388</v>
      </c>
      <c r="B94" s="39" t="s">
        <v>127</v>
      </c>
      <c r="C94" s="41" t="s">
        <v>19</v>
      </c>
      <c r="D94" s="41" t="s">
        <v>4</v>
      </c>
      <c r="E94" s="54">
        <v>2</v>
      </c>
      <c r="F94" s="54">
        <v>1</v>
      </c>
      <c r="G94" s="54">
        <v>0</v>
      </c>
      <c r="H94" s="54">
        <v>1</v>
      </c>
      <c r="I94" s="54">
        <v>0</v>
      </c>
      <c r="J94" s="23">
        <f>IF(C94="DIT","",VLOOKUP(A94,OPT!A$7:B$80,2))</f>
        <v>0</v>
      </c>
      <c r="K94" s="23" t="str">
        <f>IF(C94="DIT",VLOOKUP(A94,OPT!C$1:D$80,2),"")</f>
        <v/>
      </c>
      <c r="L94" s="50">
        <f>IF($D94="CSA",VLOOKUP(A94,OPT!E$7:F$100,2),"")</f>
        <v>0</v>
      </c>
      <c r="M94" s="50">
        <f>IF($D94="CSA",VLOOKUP(A94,OPT!G$7:H$100,2),"")</f>
        <v>0</v>
      </c>
      <c r="N94" s="50" t="str">
        <f>IF($D94="PHBW",VLOOKUP(A94,OPT!I$7:J$100,2),"")</f>
        <v/>
      </c>
      <c r="O94" s="50" t="str">
        <f>IF($D94="EM",VLOOKUP(A94,OPT!K$7:L$100,2),"")</f>
        <v/>
      </c>
      <c r="P94" s="23"/>
    </row>
    <row r="95" spans="1:16" ht="18">
      <c r="A95" s="20">
        <v>2389</v>
      </c>
      <c r="B95" s="39" t="s">
        <v>128</v>
      </c>
      <c r="C95" s="41" t="s">
        <v>19</v>
      </c>
      <c r="D95" s="41" t="s">
        <v>38</v>
      </c>
      <c r="E95" s="54">
        <v>3</v>
      </c>
      <c r="F95" s="54">
        <v>3</v>
      </c>
      <c r="G95" s="54">
        <v>0</v>
      </c>
      <c r="H95" s="54">
        <v>3</v>
      </c>
      <c r="I95" s="54">
        <v>1</v>
      </c>
      <c r="J95" s="23">
        <f>IF(C95="DIT","",VLOOKUP(A95,OPT!A$7:B$80,2))</f>
        <v>0</v>
      </c>
      <c r="K95" s="23" t="str">
        <f>IF(C95="DIT",VLOOKUP(A95,OPT!C$1:D$80,2),"")</f>
        <v/>
      </c>
      <c r="L95" s="50" t="str">
        <f>IF($D95="CSA",VLOOKUP(A95,OPT!E$7:F$100,2),"")</f>
        <v/>
      </c>
      <c r="M95" s="50" t="str">
        <f>IF($D95="CSA",VLOOKUP(A95,OPT!G$7:H$100,2),"")</f>
        <v/>
      </c>
      <c r="N95" s="50" t="str">
        <f>IF($D95="PHBW",VLOOKUP(A95,OPT!I$7:J$100,2),"")</f>
        <v/>
      </c>
      <c r="O95" s="50">
        <f>IF($D95="EM",VLOOKUP(A95,OPT!K$7:L$100,2),"")</f>
        <v>3</v>
      </c>
      <c r="P95" s="23"/>
    </row>
    <row r="96" spans="1:16" ht="18">
      <c r="A96" s="20">
        <v>2390</v>
      </c>
      <c r="B96" s="39" t="s">
        <v>129</v>
      </c>
      <c r="C96" s="41" t="s">
        <v>19</v>
      </c>
      <c r="D96" s="41" t="s">
        <v>45</v>
      </c>
      <c r="E96" s="54">
        <v>3</v>
      </c>
      <c r="F96" s="54">
        <v>4</v>
      </c>
      <c r="G96" s="54">
        <v>0</v>
      </c>
      <c r="H96" s="54">
        <v>1</v>
      </c>
      <c r="I96" s="54">
        <v>2</v>
      </c>
      <c r="J96" s="23">
        <f>IF(C96="DIT","",VLOOKUP(A96,OPT!A$7:B$80,2))</f>
        <v>0</v>
      </c>
      <c r="K96" s="23" t="str">
        <f>IF(C96="DIT",VLOOKUP(A96,OPT!C$1:D$80,2),"")</f>
        <v/>
      </c>
      <c r="L96" s="50" t="str">
        <f>IF($D96="CSA",VLOOKUP(A96,OPT!E$7:F$100,2),"")</f>
        <v/>
      </c>
      <c r="M96" s="50" t="str">
        <f>IF($D96="CSA",VLOOKUP(A96,OPT!G$7:H$100,2),"")</f>
        <v/>
      </c>
      <c r="N96" s="50">
        <f>IF($D96="PHBW",VLOOKUP(A96,OPT!I$7:J$100,2),"")</f>
        <v>3</v>
      </c>
      <c r="O96" s="50" t="str">
        <f>IF($D96="EM",VLOOKUP(A96,OPT!K$7:L$100,2),"")</f>
        <v/>
      </c>
      <c r="P96" s="23"/>
    </row>
    <row r="97" spans="1:16" ht="18">
      <c r="A97" s="20">
        <v>2391</v>
      </c>
      <c r="B97" s="39" t="s">
        <v>130</v>
      </c>
      <c r="C97" s="41" t="s">
        <v>19</v>
      </c>
      <c r="D97" s="41" t="s">
        <v>45</v>
      </c>
      <c r="E97" s="54">
        <v>5</v>
      </c>
      <c r="F97" s="54">
        <v>6</v>
      </c>
      <c r="G97" s="54">
        <v>0</v>
      </c>
      <c r="H97" s="54">
        <v>3</v>
      </c>
      <c r="I97" s="54">
        <v>3</v>
      </c>
      <c r="J97" s="23">
        <f>IF(C97="DIT","",VLOOKUP(A97,OPT!A$7:B$80,2))</f>
        <v>0</v>
      </c>
      <c r="K97" s="23" t="str">
        <f>IF(C97="DIT",VLOOKUP(A97,OPT!C$1:D$80,2),"")</f>
        <v/>
      </c>
      <c r="L97" s="50" t="str">
        <f>IF($D97="CSA",VLOOKUP(A97,OPT!E$7:F$100,2),"")</f>
        <v/>
      </c>
      <c r="M97" s="50" t="str">
        <f>IF($D97="CSA",VLOOKUP(A97,OPT!G$7:H$100,2),"")</f>
        <v/>
      </c>
      <c r="N97" s="50">
        <f>IF($D97="PHBW",VLOOKUP(A97,OPT!I$7:J$100,2),"")</f>
        <v>5</v>
      </c>
      <c r="O97" s="50" t="str">
        <f>IF($D97="EM",VLOOKUP(A97,OPT!K$7:L$100,2),"")</f>
        <v/>
      </c>
      <c r="P97" s="23"/>
    </row>
    <row r="98" spans="1:16" ht="18">
      <c r="A98" s="20">
        <v>2392</v>
      </c>
      <c r="B98" s="39" t="s">
        <v>131</v>
      </c>
      <c r="C98" s="41" t="s">
        <v>19</v>
      </c>
      <c r="D98" s="41" t="s">
        <v>38</v>
      </c>
      <c r="E98" s="54">
        <v>1</v>
      </c>
      <c r="F98" s="54">
        <v>1</v>
      </c>
      <c r="G98" s="54">
        <v>0</v>
      </c>
      <c r="H98" s="54">
        <v>0</v>
      </c>
      <c r="I98" s="54">
        <v>1</v>
      </c>
      <c r="J98" s="23">
        <f>IF(C98="DIT","",VLOOKUP(A98,OPT!A$7:B$80,2))</f>
        <v>0</v>
      </c>
      <c r="K98" s="23" t="str">
        <f>IF(C98="DIT",VLOOKUP(A98,OPT!C$1:D$80,2),"")</f>
        <v/>
      </c>
      <c r="L98" s="50" t="str">
        <f>IF($D98="CSA",VLOOKUP(A98,OPT!E$7:F$100,2),"")</f>
        <v/>
      </c>
      <c r="M98" s="50" t="str">
        <f>IF($D98="CSA",VLOOKUP(A98,OPT!G$7:H$100,2),"")</f>
        <v/>
      </c>
      <c r="N98" s="50" t="str">
        <f>IF($D98="PHBW",VLOOKUP(A98,OPT!I$7:J$100,2),"")</f>
        <v/>
      </c>
      <c r="O98" s="50">
        <f>IF($D98="EM",VLOOKUP(A98,OPT!K$7:L$100,2),"")</f>
        <v>1</v>
      </c>
      <c r="P98" s="23"/>
    </row>
    <row r="99" spans="1:16" ht="18">
      <c r="A99" s="20">
        <v>2393</v>
      </c>
      <c r="B99" s="39" t="s">
        <v>132</v>
      </c>
      <c r="C99" s="41" t="s">
        <v>19</v>
      </c>
      <c r="D99" s="41" t="s">
        <v>45</v>
      </c>
      <c r="E99" s="54">
        <v>5</v>
      </c>
      <c r="F99" s="54">
        <v>6</v>
      </c>
      <c r="G99" s="54">
        <v>0</v>
      </c>
      <c r="H99" s="54">
        <v>3</v>
      </c>
      <c r="I99" s="54">
        <v>3</v>
      </c>
      <c r="J99" s="23">
        <f>IF(C99="DIT","",VLOOKUP(A99,OPT!A$7:B$80,2))</f>
        <v>0</v>
      </c>
      <c r="K99" s="23" t="str">
        <f>IF(C99="DIT",VLOOKUP(A99,OPT!C$1:D$80,2),"")</f>
        <v/>
      </c>
      <c r="L99" s="50" t="str">
        <f>IF($D99="CSA",VLOOKUP(A99,OPT!E$7:F$100,2),"")</f>
        <v/>
      </c>
      <c r="M99" s="50" t="str">
        <f>IF($D99="CSA",VLOOKUP(A99,OPT!G$7:H$100,2),"")</f>
        <v/>
      </c>
      <c r="N99" s="50">
        <f>IF($D99="PHBW",VLOOKUP(A99,OPT!I$7:J$100,2),"")</f>
        <v>5</v>
      </c>
      <c r="O99" s="50" t="str">
        <f>IF($D99="EM",VLOOKUP(A99,OPT!K$7:L$100,2),"")</f>
        <v/>
      </c>
      <c r="P99" s="23"/>
    </row>
    <row r="100" spans="1:16" ht="18">
      <c r="A100" s="20">
        <v>2394</v>
      </c>
      <c r="B100" s="39" t="s">
        <v>133</v>
      </c>
      <c r="C100" s="41" t="s">
        <v>19</v>
      </c>
      <c r="D100" s="41" t="s">
        <v>4</v>
      </c>
      <c r="E100" s="54">
        <v>3</v>
      </c>
      <c r="F100" s="54">
        <v>2</v>
      </c>
      <c r="G100" s="54">
        <v>0</v>
      </c>
      <c r="H100" s="54">
        <v>0</v>
      </c>
      <c r="I100" s="54">
        <v>1</v>
      </c>
      <c r="J100" s="23">
        <f>IF(C100="DIT","",VLOOKUP(A100,OPT!A$7:B$80,2))</f>
        <v>0</v>
      </c>
      <c r="K100" s="23" t="str">
        <f>IF(C100="DIT",VLOOKUP(A100,OPT!C$1:D$80,2),"")</f>
        <v/>
      </c>
      <c r="L100" s="50">
        <f>IF($D100="CSA",VLOOKUP(A100,OPT!E$7:F$100,2),"")</f>
        <v>2</v>
      </c>
      <c r="M100" s="50">
        <f>IF($D100="CSA",VLOOKUP(A100,OPT!G$7:H$100,2),"")</f>
        <v>0</v>
      </c>
      <c r="N100" s="50" t="str">
        <f>IF($D100="PHBW",VLOOKUP(A100,OPT!I$7:J$100,2),"")</f>
        <v/>
      </c>
      <c r="O100" s="50" t="str">
        <f>IF($D100="EM",VLOOKUP(A100,OPT!K$7:L$100,2),"")</f>
        <v/>
      </c>
      <c r="P100" s="23"/>
    </row>
    <row r="101" spans="1:16" ht="18">
      <c r="A101" s="48">
        <v>2395</v>
      </c>
      <c r="B101" s="73" t="s">
        <v>134</v>
      </c>
      <c r="C101" s="41" t="s">
        <v>19</v>
      </c>
      <c r="D101" s="41" t="s">
        <v>38</v>
      </c>
      <c r="E101" s="52">
        <v>0</v>
      </c>
      <c r="F101" s="52">
        <v>2</v>
      </c>
      <c r="G101" s="52">
        <v>0</v>
      </c>
      <c r="H101" s="52">
        <v>0</v>
      </c>
      <c r="I101" s="52">
        <v>0</v>
      </c>
      <c r="J101" s="23">
        <f>IF(C101="DIT","",VLOOKUP(A101,OPT!A$7:B$80,2))</f>
        <v>0</v>
      </c>
      <c r="K101" s="23" t="str">
        <f>IF(C101="DIT",VLOOKUP(A101,OPT!C$1:D$80,2),"")</f>
        <v/>
      </c>
      <c r="L101" s="50" t="str">
        <f>IF($D101="CSA",VLOOKUP(A101,OPT!E$7:F$100,2),"")</f>
        <v/>
      </c>
      <c r="M101" s="50" t="str">
        <f>IF($D101="CSA",VLOOKUP(A101,OPT!G$7:H$100,2),"")</f>
        <v/>
      </c>
      <c r="N101" s="50" t="str">
        <f>IF($D101="PHBW",VLOOKUP(A101,OPT!I$7:J$100,2),"")</f>
        <v/>
      </c>
      <c r="O101" s="50">
        <f>IF($D101="EM",VLOOKUP(A101,OPT!K$7:L$100,2),"")</f>
        <v>0</v>
      </c>
      <c r="P101" s="23"/>
    </row>
    <row r="102" spans="1:16" ht="18">
      <c r="A102" s="51">
        <v>2396</v>
      </c>
      <c r="B102" s="74" t="s">
        <v>135</v>
      </c>
      <c r="C102" s="41" t="s">
        <v>19</v>
      </c>
      <c r="D102" s="41" t="s">
        <v>38</v>
      </c>
      <c r="E102" s="52">
        <v>5</v>
      </c>
      <c r="F102" s="52">
        <v>6</v>
      </c>
      <c r="G102" s="52">
        <v>0</v>
      </c>
      <c r="H102" s="52">
        <v>3</v>
      </c>
      <c r="I102" s="52">
        <v>3</v>
      </c>
      <c r="J102" s="23">
        <f>IF(C102="DIT","",VLOOKUP(A102,OPT!A$7:B$80,2))</f>
        <v>0</v>
      </c>
      <c r="K102" s="23" t="str">
        <f>IF(C102="DIT",VLOOKUP(A102,OPT!C$1:D$80,2),"")</f>
        <v/>
      </c>
      <c r="L102" s="50" t="str">
        <f>IF($D102="CSA",VLOOKUP(A102,OPT!E$7:F$100,2),"")</f>
        <v/>
      </c>
      <c r="M102" s="50" t="str">
        <f>IF($D102="CSA",VLOOKUP(A102,OPT!G$7:H$100,2),"")</f>
        <v/>
      </c>
      <c r="N102" s="50" t="str">
        <f>IF($D102="PHBW",VLOOKUP(A102,OPT!I$7:J$100,2),"")</f>
        <v/>
      </c>
      <c r="O102" s="50">
        <f>IF($D102="EM",VLOOKUP(A102,OPT!K$7:L$100,2),"")</f>
        <v>5</v>
      </c>
      <c r="P102" s="23"/>
    </row>
    <row r="103" spans="1:16" ht="12.75">
      <c r="A103" s="59"/>
      <c r="L103" t="str">
        <f>IF($D103="CSA",CHE!B103,"")</f>
        <v/>
      </c>
    </row>
    <row r="104" spans="1:16" ht="12.75">
      <c r="A104" s="59"/>
    </row>
    <row r="105" spans="1:16" ht="12.75">
      <c r="A105" s="59"/>
    </row>
    <row r="106" spans="1:16" ht="12.75">
      <c r="A106" s="59"/>
    </row>
    <row r="107" spans="1:16" ht="12.75">
      <c r="A107" s="59"/>
    </row>
    <row r="108" spans="1:16" ht="12.75">
      <c r="A108" s="59"/>
    </row>
    <row r="109" spans="1:16" ht="12.75">
      <c r="A109" s="59"/>
    </row>
    <row r="110" spans="1:16" ht="12.75">
      <c r="A110" s="59"/>
    </row>
    <row r="111" spans="1:16" ht="12.75">
      <c r="A111" s="59"/>
    </row>
    <row r="112" spans="1:16" ht="12.75">
      <c r="A112" s="59"/>
    </row>
    <row r="113" spans="1:1" ht="12.75">
      <c r="A113" s="59"/>
    </row>
    <row r="114" spans="1:1" ht="12.75">
      <c r="A114" s="59"/>
    </row>
    <row r="115" spans="1:1" ht="12.75">
      <c r="A115" s="59"/>
    </row>
    <row r="116" spans="1:1" ht="12.75">
      <c r="A116" s="59"/>
    </row>
    <row r="117" spans="1:1" ht="12.75">
      <c r="A117" s="59"/>
    </row>
    <row r="118" spans="1:1" ht="12.75">
      <c r="A118" s="59"/>
    </row>
    <row r="119" spans="1:1" ht="12.75">
      <c r="A119" s="59"/>
    </row>
    <row r="120" spans="1:1" ht="12.75">
      <c r="A120" s="59"/>
    </row>
    <row r="121" spans="1:1" ht="12.75">
      <c r="A121" s="59"/>
    </row>
    <row r="122" spans="1:1" ht="12.75">
      <c r="A122" s="59"/>
    </row>
    <row r="123" spans="1:1" ht="12.75">
      <c r="A123" s="59"/>
    </row>
    <row r="124" spans="1:1" ht="12.75">
      <c r="A124" s="59"/>
    </row>
    <row r="125" spans="1:1" ht="12.75">
      <c r="A125" s="59"/>
    </row>
    <row r="126" spans="1:1" ht="12.75">
      <c r="A126" s="59"/>
    </row>
    <row r="127" spans="1:1" ht="12.75">
      <c r="A127" s="59"/>
    </row>
    <row r="128" spans="1:1" ht="12.75">
      <c r="A128" s="59"/>
    </row>
    <row r="129" spans="1:1" ht="12.75">
      <c r="A129" s="59"/>
    </row>
    <row r="130" spans="1:1" ht="12.75">
      <c r="A130" s="59"/>
    </row>
    <row r="131" spans="1:1" ht="12.75">
      <c r="A131" s="59"/>
    </row>
    <row r="132" spans="1:1" ht="12.75">
      <c r="A132" s="59"/>
    </row>
    <row r="133" spans="1:1" ht="12.75">
      <c r="A133" s="59"/>
    </row>
    <row r="134" spans="1:1" ht="12.75">
      <c r="A134" s="59"/>
    </row>
    <row r="135" spans="1:1" ht="12.75">
      <c r="A135" s="59"/>
    </row>
    <row r="136" spans="1:1" ht="12.75">
      <c r="A136" s="59"/>
    </row>
    <row r="137" spans="1:1" ht="12.75">
      <c r="A137" s="59"/>
    </row>
    <row r="138" spans="1:1" ht="12.75">
      <c r="A138" s="59"/>
    </row>
    <row r="139" spans="1:1" ht="12.75">
      <c r="A139" s="59"/>
    </row>
    <row r="140" spans="1:1" ht="12.75">
      <c r="A140" s="59"/>
    </row>
    <row r="141" spans="1:1" ht="12.75">
      <c r="A141" s="59"/>
    </row>
    <row r="142" spans="1:1" ht="12.75">
      <c r="A142" s="59"/>
    </row>
    <row r="143" spans="1:1" ht="12.75">
      <c r="A143" s="59"/>
    </row>
    <row r="144" spans="1:1" ht="12.75">
      <c r="A144" s="59"/>
    </row>
    <row r="145" spans="1:1" ht="12.75">
      <c r="A145" s="59"/>
    </row>
    <row r="146" spans="1:1" ht="12.75">
      <c r="A146" s="59"/>
    </row>
    <row r="147" spans="1:1" ht="12.75">
      <c r="A147" s="59"/>
    </row>
    <row r="148" spans="1:1" ht="12.75">
      <c r="A148" s="59"/>
    </row>
    <row r="149" spans="1:1" ht="12.75">
      <c r="A149" s="59"/>
    </row>
    <row r="150" spans="1:1" ht="12.75">
      <c r="A150" s="59"/>
    </row>
    <row r="151" spans="1:1" ht="12.75">
      <c r="A151" s="59"/>
    </row>
    <row r="152" spans="1:1" ht="12.75">
      <c r="A152" s="59"/>
    </row>
    <row r="153" spans="1:1" ht="12.75">
      <c r="A153" s="59"/>
    </row>
    <row r="154" spans="1:1" ht="12.75">
      <c r="A154" s="59"/>
    </row>
    <row r="155" spans="1:1" ht="12.75">
      <c r="A155" s="59"/>
    </row>
    <row r="156" spans="1:1" ht="12.75">
      <c r="A156" s="59"/>
    </row>
    <row r="157" spans="1:1" ht="12.75">
      <c r="A157" s="59"/>
    </row>
    <row r="158" spans="1:1" ht="12.75">
      <c r="A158" s="59"/>
    </row>
    <row r="159" spans="1:1" ht="12.75">
      <c r="A159" s="59"/>
    </row>
    <row r="160" spans="1:1" ht="12.75">
      <c r="A160" s="59"/>
    </row>
    <row r="161" spans="1:1" ht="12.75">
      <c r="A161" s="59"/>
    </row>
    <row r="162" spans="1:1" ht="12.75">
      <c r="A162" s="59"/>
    </row>
    <row r="163" spans="1:1" ht="12.75">
      <c r="A163" s="59"/>
    </row>
    <row r="164" spans="1:1" ht="12.75">
      <c r="A164" s="59"/>
    </row>
    <row r="165" spans="1:1" ht="12.75">
      <c r="A165" s="59"/>
    </row>
    <row r="166" spans="1:1" ht="12.75">
      <c r="A166" s="59"/>
    </row>
    <row r="167" spans="1:1" ht="12.75">
      <c r="A167" s="59"/>
    </row>
    <row r="168" spans="1:1" ht="12.75">
      <c r="A168" s="59"/>
    </row>
    <row r="169" spans="1:1" ht="12.75">
      <c r="A169" s="59"/>
    </row>
    <row r="170" spans="1:1" ht="12.75">
      <c r="A170" s="59"/>
    </row>
    <row r="171" spans="1:1" ht="12.75">
      <c r="A171" s="59"/>
    </row>
    <row r="172" spans="1:1" ht="12.75">
      <c r="A172" s="59"/>
    </row>
    <row r="173" spans="1:1" ht="12.75">
      <c r="A173" s="59"/>
    </row>
    <row r="174" spans="1:1" ht="12.75">
      <c r="A174" s="59"/>
    </row>
    <row r="175" spans="1:1" ht="12.75">
      <c r="A175" s="59"/>
    </row>
    <row r="176" spans="1:1" ht="12.75">
      <c r="A176" s="59"/>
    </row>
    <row r="177" spans="1:1" ht="12.75">
      <c r="A177" s="59"/>
    </row>
    <row r="178" spans="1:1" ht="12.75">
      <c r="A178" s="59"/>
    </row>
    <row r="179" spans="1:1" ht="12.75">
      <c r="A179" s="59"/>
    </row>
    <row r="180" spans="1:1" ht="12.75">
      <c r="A180" s="59"/>
    </row>
    <row r="181" spans="1:1" ht="12.75">
      <c r="A181" s="59"/>
    </row>
    <row r="182" spans="1:1" ht="12.75">
      <c r="A182" s="59"/>
    </row>
    <row r="183" spans="1:1" ht="12.75">
      <c r="A183" s="59"/>
    </row>
    <row r="184" spans="1:1" ht="12.75">
      <c r="A184" s="59"/>
    </row>
    <row r="185" spans="1:1" ht="12.75">
      <c r="A185" s="59"/>
    </row>
    <row r="186" spans="1:1" ht="12.75">
      <c r="A186" s="59"/>
    </row>
    <row r="187" spans="1:1" ht="12.75">
      <c r="A187" s="59"/>
    </row>
    <row r="188" spans="1:1" ht="12.75">
      <c r="A188" s="59"/>
    </row>
    <row r="189" spans="1:1" ht="12.75">
      <c r="A189" s="59"/>
    </row>
    <row r="190" spans="1:1" ht="12.75">
      <c r="A190" s="59"/>
    </row>
    <row r="191" spans="1:1" ht="12.75">
      <c r="A191" s="59"/>
    </row>
    <row r="192" spans="1:1" ht="12.75">
      <c r="A192" s="59"/>
    </row>
    <row r="193" spans="1:1" ht="12.75">
      <c r="A193" s="59"/>
    </row>
    <row r="194" spans="1:1" ht="12.75">
      <c r="A194" s="59"/>
    </row>
    <row r="195" spans="1:1" ht="12.75">
      <c r="A195" s="59"/>
    </row>
    <row r="196" spans="1:1" ht="12.75">
      <c r="A196" s="59"/>
    </row>
    <row r="197" spans="1:1" ht="12.75">
      <c r="A197" s="59"/>
    </row>
    <row r="198" spans="1:1" ht="12.75">
      <c r="A198" s="59"/>
    </row>
    <row r="199" spans="1:1" ht="12.75">
      <c r="A199" s="59"/>
    </row>
    <row r="200" spans="1:1" ht="12.75">
      <c r="A200" s="59"/>
    </row>
    <row r="201" spans="1:1" ht="12.75">
      <c r="A201" s="59"/>
    </row>
    <row r="202" spans="1:1" ht="12.75">
      <c r="A202" s="59"/>
    </row>
    <row r="203" spans="1:1" ht="12.75">
      <c r="A203" s="59"/>
    </row>
    <row r="204" spans="1:1" ht="12.75">
      <c r="A204" s="59"/>
    </row>
    <row r="205" spans="1:1" ht="12.75">
      <c r="A205" s="59"/>
    </row>
    <row r="206" spans="1:1" ht="12.75">
      <c r="A206" s="59"/>
    </row>
    <row r="207" spans="1:1" ht="12.75">
      <c r="A207" s="59"/>
    </row>
    <row r="208" spans="1:1" ht="12.75">
      <c r="A208" s="59"/>
    </row>
    <row r="209" spans="1:1" ht="12.75">
      <c r="A209" s="59"/>
    </row>
    <row r="210" spans="1:1" ht="12.75">
      <c r="A210" s="59"/>
    </row>
    <row r="211" spans="1:1" ht="12.75">
      <c r="A211" s="59"/>
    </row>
    <row r="212" spans="1:1" ht="12.75">
      <c r="A212" s="59"/>
    </row>
    <row r="213" spans="1:1" ht="12.75">
      <c r="A213" s="59"/>
    </row>
    <row r="214" spans="1:1" ht="12.75">
      <c r="A214" s="59"/>
    </row>
    <row r="215" spans="1:1" ht="12.75">
      <c r="A215" s="59"/>
    </row>
    <row r="216" spans="1:1" ht="12.75">
      <c r="A216" s="59"/>
    </row>
    <row r="217" spans="1:1" ht="12.75">
      <c r="A217" s="59"/>
    </row>
    <row r="218" spans="1:1" ht="12.75">
      <c r="A218" s="59"/>
    </row>
    <row r="219" spans="1:1" ht="12.75">
      <c r="A219" s="59"/>
    </row>
    <row r="220" spans="1:1" ht="12.75">
      <c r="A220" s="59"/>
    </row>
    <row r="221" spans="1:1" ht="12.75">
      <c r="A221" s="59"/>
    </row>
    <row r="222" spans="1:1" ht="12.75">
      <c r="A222" s="59"/>
    </row>
    <row r="223" spans="1:1" ht="12.75">
      <c r="A223" s="59"/>
    </row>
    <row r="224" spans="1:1" ht="12.75">
      <c r="A224" s="59"/>
    </row>
    <row r="225" spans="1:1" ht="12.75">
      <c r="A225" s="59"/>
    </row>
    <row r="226" spans="1:1" ht="12.75">
      <c r="A226" s="59"/>
    </row>
    <row r="227" spans="1:1" ht="12.75">
      <c r="A227" s="59"/>
    </row>
    <row r="228" spans="1:1" ht="12.75">
      <c r="A228" s="59"/>
    </row>
    <row r="229" spans="1:1" ht="12.75">
      <c r="A229" s="59"/>
    </row>
    <row r="230" spans="1:1" ht="12.75">
      <c r="A230" s="59"/>
    </row>
    <row r="231" spans="1:1" ht="12.75">
      <c r="A231" s="59"/>
    </row>
    <row r="232" spans="1:1" ht="12.75">
      <c r="A232" s="59"/>
    </row>
    <row r="233" spans="1:1" ht="12.75">
      <c r="A233" s="59"/>
    </row>
    <row r="234" spans="1:1" ht="12.75">
      <c r="A234" s="59"/>
    </row>
    <row r="235" spans="1:1" ht="12.75">
      <c r="A235" s="59"/>
    </row>
    <row r="236" spans="1:1" ht="12.75">
      <c r="A236" s="59"/>
    </row>
    <row r="237" spans="1:1" ht="12.75">
      <c r="A237" s="59"/>
    </row>
    <row r="238" spans="1:1" ht="12.75">
      <c r="A238" s="59"/>
    </row>
    <row r="239" spans="1:1" ht="12.75">
      <c r="A239" s="59"/>
    </row>
    <row r="240" spans="1:1" ht="12.75">
      <c r="A240" s="59"/>
    </row>
    <row r="241" spans="1:1" ht="12.75">
      <c r="A241" s="59"/>
    </row>
    <row r="242" spans="1:1" ht="12.75">
      <c r="A242" s="59"/>
    </row>
    <row r="243" spans="1:1" ht="12.75">
      <c r="A243" s="59"/>
    </row>
    <row r="244" spans="1:1" ht="12.75">
      <c r="A244" s="59"/>
    </row>
    <row r="245" spans="1:1" ht="12.75">
      <c r="A245" s="59"/>
    </row>
    <row r="246" spans="1:1" ht="12.75">
      <c r="A246" s="59"/>
    </row>
    <row r="247" spans="1:1" ht="12.75">
      <c r="A247" s="59"/>
    </row>
    <row r="248" spans="1:1" ht="12.75">
      <c r="A248" s="59"/>
    </row>
    <row r="249" spans="1:1" ht="12.75">
      <c r="A249" s="59"/>
    </row>
    <row r="250" spans="1:1" ht="12.75">
      <c r="A250" s="59"/>
    </row>
    <row r="251" spans="1:1" ht="12.75">
      <c r="A251" s="59"/>
    </row>
    <row r="252" spans="1:1" ht="12.75">
      <c r="A252" s="59"/>
    </row>
    <row r="253" spans="1:1" ht="12.75">
      <c r="A253" s="59"/>
    </row>
    <row r="254" spans="1:1" ht="12.75">
      <c r="A254" s="59"/>
    </row>
    <row r="255" spans="1:1" ht="12.75">
      <c r="A255" s="59"/>
    </row>
    <row r="256" spans="1:1" ht="12.75">
      <c r="A256" s="59"/>
    </row>
    <row r="257" spans="1:1" ht="12.75">
      <c r="A257" s="59"/>
    </row>
    <row r="258" spans="1:1" ht="12.75">
      <c r="A258" s="59"/>
    </row>
    <row r="259" spans="1:1" ht="12.75">
      <c r="A259" s="59"/>
    </row>
    <row r="260" spans="1:1" ht="12.75">
      <c r="A260" s="59"/>
    </row>
    <row r="261" spans="1:1" ht="12.75">
      <c r="A261" s="59"/>
    </row>
    <row r="262" spans="1:1" ht="12.75">
      <c r="A262" s="59"/>
    </row>
    <row r="263" spans="1:1" ht="12.75">
      <c r="A263" s="59"/>
    </row>
    <row r="264" spans="1:1" ht="12.75">
      <c r="A264" s="59"/>
    </row>
    <row r="265" spans="1:1" ht="12.75">
      <c r="A265" s="59"/>
    </row>
    <row r="266" spans="1:1" ht="12.75">
      <c r="A266" s="59"/>
    </row>
    <row r="267" spans="1:1" ht="12.75">
      <c r="A267" s="59"/>
    </row>
    <row r="268" spans="1:1" ht="12.75">
      <c r="A268" s="59"/>
    </row>
    <row r="269" spans="1:1" ht="12.75">
      <c r="A269" s="59"/>
    </row>
    <row r="270" spans="1:1" ht="12.75">
      <c r="A270" s="59"/>
    </row>
    <row r="271" spans="1:1" ht="12.75">
      <c r="A271" s="59"/>
    </row>
    <row r="272" spans="1:1" ht="12.75">
      <c r="A272" s="59"/>
    </row>
    <row r="273" spans="1:1" ht="12.75">
      <c r="A273" s="59"/>
    </row>
    <row r="274" spans="1:1" ht="12.75">
      <c r="A274" s="59"/>
    </row>
    <row r="275" spans="1:1" ht="12.75">
      <c r="A275" s="59"/>
    </row>
    <row r="276" spans="1:1" ht="12.75">
      <c r="A276" s="59"/>
    </row>
    <row r="277" spans="1:1" ht="12.75">
      <c r="A277" s="59"/>
    </row>
    <row r="278" spans="1:1" ht="12.75">
      <c r="A278" s="59"/>
    </row>
    <row r="279" spans="1:1" ht="12.75">
      <c r="A279" s="59"/>
    </row>
    <row r="280" spans="1:1" ht="12.75">
      <c r="A280" s="59"/>
    </row>
    <row r="281" spans="1:1" ht="12.75">
      <c r="A281" s="59"/>
    </row>
    <row r="282" spans="1:1" ht="12.75">
      <c r="A282" s="59"/>
    </row>
    <row r="283" spans="1:1" ht="12.75">
      <c r="A283" s="59"/>
    </row>
    <row r="284" spans="1:1" ht="12.75">
      <c r="A284" s="59"/>
    </row>
    <row r="285" spans="1:1" ht="12.75">
      <c r="A285" s="59"/>
    </row>
    <row r="286" spans="1:1" ht="12.75">
      <c r="A286" s="59"/>
    </row>
    <row r="287" spans="1:1" ht="12.75">
      <c r="A287" s="59"/>
    </row>
    <row r="288" spans="1:1" ht="12.75">
      <c r="A288" s="59"/>
    </row>
    <row r="289" spans="1:1" ht="12.75">
      <c r="A289" s="59"/>
    </row>
    <row r="290" spans="1:1" ht="12.75">
      <c r="A290" s="59"/>
    </row>
    <row r="291" spans="1:1" ht="12.75">
      <c r="A291" s="59"/>
    </row>
    <row r="292" spans="1:1" ht="12.75">
      <c r="A292" s="59"/>
    </row>
    <row r="293" spans="1:1" ht="12.75">
      <c r="A293" s="59"/>
    </row>
    <row r="294" spans="1:1" ht="12.75">
      <c r="A294" s="59"/>
    </row>
    <row r="295" spans="1:1" ht="12.75">
      <c r="A295" s="59"/>
    </row>
    <row r="296" spans="1:1" ht="12.75">
      <c r="A296" s="59"/>
    </row>
    <row r="297" spans="1:1" ht="12.75">
      <c r="A297" s="59"/>
    </row>
    <row r="298" spans="1:1" ht="12.75">
      <c r="A298" s="59"/>
    </row>
    <row r="299" spans="1:1" ht="12.75">
      <c r="A299" s="59"/>
    </row>
    <row r="300" spans="1:1" ht="12.75">
      <c r="A300" s="59"/>
    </row>
    <row r="301" spans="1:1" ht="12.75">
      <c r="A301" s="59"/>
    </row>
    <row r="302" spans="1:1" ht="12.75">
      <c r="A302" s="59"/>
    </row>
    <row r="303" spans="1:1" ht="12.75">
      <c r="A303" s="59"/>
    </row>
    <row r="304" spans="1:1" ht="12.75">
      <c r="A304" s="59"/>
    </row>
    <row r="305" spans="1:1" ht="12.75">
      <c r="A305" s="59"/>
    </row>
    <row r="306" spans="1:1" ht="12.75">
      <c r="A306" s="59"/>
    </row>
    <row r="307" spans="1:1" ht="12.75">
      <c r="A307" s="59"/>
    </row>
    <row r="308" spans="1:1" ht="12.75">
      <c r="A308" s="59"/>
    </row>
    <row r="309" spans="1:1" ht="12.75">
      <c r="A309" s="59"/>
    </row>
    <row r="310" spans="1:1" ht="12.75">
      <c r="A310" s="59"/>
    </row>
    <row r="311" spans="1:1" ht="12.75">
      <c r="A311" s="59"/>
    </row>
    <row r="312" spans="1:1" ht="12.75">
      <c r="A312" s="59"/>
    </row>
    <row r="313" spans="1:1" ht="12.75">
      <c r="A313" s="59"/>
    </row>
    <row r="314" spans="1:1" ht="12.75">
      <c r="A314" s="59"/>
    </row>
    <row r="315" spans="1:1" ht="12.75">
      <c r="A315" s="59"/>
    </row>
    <row r="316" spans="1:1" ht="12.75">
      <c r="A316" s="59"/>
    </row>
    <row r="317" spans="1:1" ht="12.75">
      <c r="A317" s="59"/>
    </row>
    <row r="318" spans="1:1" ht="12.75">
      <c r="A318" s="59"/>
    </row>
    <row r="319" spans="1:1" ht="12.75">
      <c r="A319" s="59"/>
    </row>
    <row r="320" spans="1:1" ht="12.75">
      <c r="A320" s="59"/>
    </row>
    <row r="321" spans="1:1" ht="12.75">
      <c r="A321" s="59"/>
    </row>
    <row r="322" spans="1:1" ht="12.75">
      <c r="A322" s="59"/>
    </row>
    <row r="323" spans="1:1" ht="12.75">
      <c r="A323" s="59"/>
    </row>
    <row r="324" spans="1:1" ht="12.75">
      <c r="A324" s="59"/>
    </row>
    <row r="325" spans="1:1" ht="12.75">
      <c r="A325" s="59"/>
    </row>
    <row r="326" spans="1:1" ht="12.75">
      <c r="A326" s="59"/>
    </row>
    <row r="327" spans="1:1" ht="12.75">
      <c r="A327" s="59"/>
    </row>
    <row r="328" spans="1:1" ht="12.75">
      <c r="A328" s="59"/>
    </row>
    <row r="329" spans="1:1" ht="12.75">
      <c r="A329" s="59"/>
    </row>
    <row r="330" spans="1:1" ht="12.75">
      <c r="A330" s="59"/>
    </row>
    <row r="331" spans="1:1" ht="12.75">
      <c r="A331" s="59"/>
    </row>
    <row r="332" spans="1:1" ht="12.75">
      <c r="A332" s="59"/>
    </row>
    <row r="333" spans="1:1" ht="12.75">
      <c r="A333" s="59"/>
    </row>
    <row r="334" spans="1:1" ht="12.75">
      <c r="A334" s="59"/>
    </row>
    <row r="335" spans="1:1" ht="12.75">
      <c r="A335" s="59"/>
    </row>
    <row r="336" spans="1:1" ht="12.75">
      <c r="A336" s="59"/>
    </row>
    <row r="337" spans="1:1" ht="12.75">
      <c r="A337" s="59"/>
    </row>
    <row r="338" spans="1:1" ht="12.75">
      <c r="A338" s="59"/>
    </row>
    <row r="339" spans="1:1" ht="12.75">
      <c r="A339" s="59"/>
    </row>
    <row r="340" spans="1:1" ht="12.75">
      <c r="A340" s="59"/>
    </row>
    <row r="341" spans="1:1" ht="12.75">
      <c r="A341" s="59"/>
    </row>
    <row r="342" spans="1:1" ht="12.75">
      <c r="A342" s="59"/>
    </row>
    <row r="343" spans="1:1" ht="12.75">
      <c r="A343" s="59"/>
    </row>
    <row r="344" spans="1:1" ht="12.75">
      <c r="A344" s="59"/>
    </row>
    <row r="345" spans="1:1" ht="12.75">
      <c r="A345" s="59"/>
    </row>
    <row r="346" spans="1:1" ht="12.75">
      <c r="A346" s="59"/>
    </row>
    <row r="347" spans="1:1" ht="12.75">
      <c r="A347" s="59"/>
    </row>
    <row r="348" spans="1:1" ht="12.75">
      <c r="A348" s="59"/>
    </row>
    <row r="349" spans="1:1" ht="12.75">
      <c r="A349" s="59"/>
    </row>
    <row r="350" spans="1:1" ht="12.75">
      <c r="A350" s="59"/>
    </row>
    <row r="351" spans="1:1" ht="12.75">
      <c r="A351" s="59"/>
    </row>
    <row r="352" spans="1:1" ht="12.75">
      <c r="A352" s="59"/>
    </row>
    <row r="353" spans="1:1" ht="12.75">
      <c r="A353" s="59"/>
    </row>
    <row r="354" spans="1:1" ht="12.75">
      <c r="A354" s="59"/>
    </row>
    <row r="355" spans="1:1" ht="12.75">
      <c r="A355" s="59"/>
    </row>
    <row r="356" spans="1:1" ht="12.75">
      <c r="A356" s="59"/>
    </row>
    <row r="357" spans="1:1" ht="12.75">
      <c r="A357" s="59"/>
    </row>
    <row r="358" spans="1:1" ht="12.75">
      <c r="A358" s="59"/>
    </row>
    <row r="359" spans="1:1" ht="12.75">
      <c r="A359" s="59"/>
    </row>
    <row r="360" spans="1:1" ht="12.75">
      <c r="A360" s="59"/>
    </row>
    <row r="361" spans="1:1" ht="12.75">
      <c r="A361" s="59"/>
    </row>
    <row r="362" spans="1:1" ht="12.75">
      <c r="A362" s="59"/>
    </row>
    <row r="363" spans="1:1" ht="12.75">
      <c r="A363" s="59"/>
    </row>
    <row r="364" spans="1:1" ht="12.75">
      <c r="A364" s="59"/>
    </row>
    <row r="365" spans="1:1" ht="12.75">
      <c r="A365" s="59"/>
    </row>
    <row r="366" spans="1:1" ht="12.75">
      <c r="A366" s="59"/>
    </row>
    <row r="367" spans="1:1" ht="12.75">
      <c r="A367" s="59"/>
    </row>
    <row r="368" spans="1:1" ht="12.75">
      <c r="A368" s="59"/>
    </row>
    <row r="369" spans="1:1" ht="12.75">
      <c r="A369" s="59"/>
    </row>
    <row r="370" spans="1:1" ht="12.75">
      <c r="A370" s="59"/>
    </row>
    <row r="371" spans="1:1" ht="12.75">
      <c r="A371" s="59"/>
    </row>
    <row r="372" spans="1:1" ht="12.75">
      <c r="A372" s="59"/>
    </row>
    <row r="373" spans="1:1" ht="12.75">
      <c r="A373" s="59"/>
    </row>
    <row r="374" spans="1:1" ht="12.75">
      <c r="A374" s="59"/>
    </row>
    <row r="375" spans="1:1" ht="12.75">
      <c r="A375" s="59"/>
    </row>
    <row r="376" spans="1:1" ht="12.75">
      <c r="A376" s="59"/>
    </row>
    <row r="377" spans="1:1" ht="12.75">
      <c r="A377" s="59"/>
    </row>
    <row r="378" spans="1:1" ht="12.75">
      <c r="A378" s="59"/>
    </row>
    <row r="379" spans="1:1" ht="12.75">
      <c r="A379" s="59"/>
    </row>
    <row r="380" spans="1:1" ht="12.75">
      <c r="A380" s="59"/>
    </row>
    <row r="381" spans="1:1" ht="12.75">
      <c r="A381" s="59"/>
    </row>
    <row r="382" spans="1:1" ht="12.75">
      <c r="A382" s="59"/>
    </row>
    <row r="383" spans="1:1" ht="12.75">
      <c r="A383" s="59"/>
    </row>
    <row r="384" spans="1:1" ht="12.75">
      <c r="A384" s="59"/>
    </row>
    <row r="385" spans="1:1" ht="12.75">
      <c r="A385" s="59"/>
    </row>
    <row r="386" spans="1:1" ht="12.75">
      <c r="A386" s="59"/>
    </row>
    <row r="387" spans="1:1" ht="12.75">
      <c r="A387" s="59"/>
    </row>
    <row r="388" spans="1:1" ht="12.75">
      <c r="A388" s="59"/>
    </row>
    <row r="389" spans="1:1" ht="12.75">
      <c r="A389" s="59"/>
    </row>
    <row r="390" spans="1:1" ht="12.75">
      <c r="A390" s="59"/>
    </row>
    <row r="391" spans="1:1" ht="12.75">
      <c r="A391" s="59"/>
    </row>
    <row r="392" spans="1:1" ht="12.75">
      <c r="A392" s="59"/>
    </row>
    <row r="393" spans="1:1" ht="12.75">
      <c r="A393" s="59"/>
    </row>
    <row r="394" spans="1:1" ht="12.75">
      <c r="A394" s="59"/>
    </row>
    <row r="395" spans="1:1" ht="12.75">
      <c r="A395" s="59"/>
    </row>
    <row r="396" spans="1:1" ht="12.75">
      <c r="A396" s="59"/>
    </row>
    <row r="397" spans="1:1" ht="12.75">
      <c r="A397" s="59"/>
    </row>
    <row r="398" spans="1:1" ht="12.75">
      <c r="A398" s="59"/>
    </row>
    <row r="399" spans="1:1" ht="12.75">
      <c r="A399" s="59"/>
    </row>
    <row r="400" spans="1:1" ht="12.75">
      <c r="A400" s="59"/>
    </row>
    <row r="401" spans="1:1" ht="12.75">
      <c r="A401" s="59"/>
    </row>
    <row r="402" spans="1:1" ht="12.75">
      <c r="A402" s="59"/>
    </row>
    <row r="403" spans="1:1" ht="12.75">
      <c r="A403" s="59"/>
    </row>
    <row r="404" spans="1:1" ht="12.75">
      <c r="A404" s="59"/>
    </row>
    <row r="405" spans="1:1" ht="12.75">
      <c r="A405" s="59"/>
    </row>
    <row r="406" spans="1:1" ht="12.75">
      <c r="A406" s="59"/>
    </row>
    <row r="407" spans="1:1" ht="12.75">
      <c r="A407" s="59"/>
    </row>
    <row r="408" spans="1:1" ht="12.75">
      <c r="A408" s="59"/>
    </row>
    <row r="409" spans="1:1" ht="12.75">
      <c r="A409" s="59"/>
    </row>
    <row r="410" spans="1:1" ht="12.75">
      <c r="A410" s="59"/>
    </row>
    <row r="411" spans="1:1" ht="12.75">
      <c r="A411" s="59"/>
    </row>
    <row r="412" spans="1:1" ht="12.75">
      <c r="A412" s="59"/>
    </row>
    <row r="413" spans="1:1" ht="12.75">
      <c r="A413" s="59"/>
    </row>
    <row r="414" spans="1:1" ht="12.75">
      <c r="A414" s="59"/>
    </row>
    <row r="415" spans="1:1" ht="12.75">
      <c r="A415" s="59"/>
    </row>
    <row r="416" spans="1:1" ht="12.75">
      <c r="A416" s="59"/>
    </row>
    <row r="417" spans="1:1" ht="12.75">
      <c r="A417" s="59"/>
    </row>
    <row r="418" spans="1:1" ht="12.75">
      <c r="A418" s="59"/>
    </row>
    <row r="419" spans="1:1" ht="12.75">
      <c r="A419" s="59"/>
    </row>
    <row r="420" spans="1:1" ht="12.75">
      <c r="A420" s="59"/>
    </row>
    <row r="421" spans="1:1" ht="12.75">
      <c r="A421" s="59"/>
    </row>
    <row r="422" spans="1:1" ht="12.75">
      <c r="A422" s="59"/>
    </row>
    <row r="423" spans="1:1" ht="12.75">
      <c r="A423" s="59"/>
    </row>
    <row r="424" spans="1:1" ht="12.75">
      <c r="A424" s="59"/>
    </row>
    <row r="425" spans="1:1" ht="12.75">
      <c r="A425" s="59"/>
    </row>
    <row r="426" spans="1:1" ht="12.75">
      <c r="A426" s="59"/>
    </row>
    <row r="427" spans="1:1" ht="12.75">
      <c r="A427" s="59"/>
    </row>
    <row r="428" spans="1:1" ht="12.75">
      <c r="A428" s="59"/>
    </row>
    <row r="429" spans="1:1" ht="12.75">
      <c r="A429" s="59"/>
    </row>
    <row r="430" spans="1:1" ht="12.75">
      <c r="A430" s="59"/>
    </row>
    <row r="431" spans="1:1" ht="12.75">
      <c r="A431" s="59"/>
    </row>
    <row r="432" spans="1:1" ht="12.75">
      <c r="A432" s="59"/>
    </row>
    <row r="433" spans="1:1" ht="12.75">
      <c r="A433" s="59"/>
    </row>
    <row r="434" spans="1:1" ht="12.75">
      <c r="A434" s="59"/>
    </row>
    <row r="435" spans="1:1" ht="12.75">
      <c r="A435" s="59"/>
    </row>
    <row r="436" spans="1:1" ht="12.75">
      <c r="A436" s="59"/>
    </row>
    <row r="437" spans="1:1" ht="12.75">
      <c r="A437" s="59"/>
    </row>
    <row r="438" spans="1:1" ht="12.75">
      <c r="A438" s="59"/>
    </row>
    <row r="439" spans="1:1" ht="12.75">
      <c r="A439" s="59"/>
    </row>
    <row r="440" spans="1:1" ht="12.75">
      <c r="A440" s="59"/>
    </row>
    <row r="441" spans="1:1" ht="12.75">
      <c r="A441" s="59"/>
    </row>
    <row r="442" spans="1:1" ht="12.75">
      <c r="A442" s="59"/>
    </row>
    <row r="443" spans="1:1" ht="12.75">
      <c r="A443" s="59"/>
    </row>
    <row r="444" spans="1:1" ht="12.75">
      <c r="A444" s="59"/>
    </row>
    <row r="445" spans="1:1" ht="12.75">
      <c r="A445" s="59"/>
    </row>
    <row r="446" spans="1:1" ht="12.75">
      <c r="A446" s="59"/>
    </row>
    <row r="447" spans="1:1" ht="12.75">
      <c r="A447" s="59"/>
    </row>
    <row r="448" spans="1:1" ht="12.75">
      <c r="A448" s="59"/>
    </row>
    <row r="449" spans="1:1" ht="12.75">
      <c r="A449" s="59"/>
    </row>
    <row r="450" spans="1:1" ht="12.75">
      <c r="A450" s="59"/>
    </row>
    <row r="451" spans="1:1" ht="12.75">
      <c r="A451" s="59"/>
    </row>
    <row r="452" spans="1:1" ht="12.75">
      <c r="A452" s="59"/>
    </row>
    <row r="453" spans="1:1" ht="12.75">
      <c r="A453" s="59"/>
    </row>
    <row r="454" spans="1:1" ht="12.75">
      <c r="A454" s="59"/>
    </row>
    <row r="455" spans="1:1" ht="12.75">
      <c r="A455" s="59"/>
    </row>
    <row r="456" spans="1:1" ht="12.75">
      <c r="A456" s="59"/>
    </row>
    <row r="457" spans="1:1" ht="12.75">
      <c r="A457" s="59"/>
    </row>
    <row r="458" spans="1:1" ht="12.75">
      <c r="A458" s="59"/>
    </row>
    <row r="459" spans="1:1" ht="12.75">
      <c r="A459" s="59"/>
    </row>
    <row r="460" spans="1:1" ht="12.75">
      <c r="A460" s="59"/>
    </row>
    <row r="461" spans="1:1" ht="12.75">
      <c r="A461" s="59"/>
    </row>
    <row r="462" spans="1:1" ht="12.75">
      <c r="A462" s="59"/>
    </row>
    <row r="463" spans="1:1" ht="12.75">
      <c r="A463" s="59"/>
    </row>
    <row r="464" spans="1:1" ht="12.75">
      <c r="A464" s="59"/>
    </row>
    <row r="465" spans="1:1" ht="12.75">
      <c r="A465" s="59"/>
    </row>
    <row r="466" spans="1:1" ht="12.75">
      <c r="A466" s="59"/>
    </row>
    <row r="467" spans="1:1" ht="12.75">
      <c r="A467" s="59"/>
    </row>
    <row r="468" spans="1:1" ht="12.75">
      <c r="A468" s="59"/>
    </row>
    <row r="469" spans="1:1" ht="12.75">
      <c r="A469" s="59"/>
    </row>
    <row r="470" spans="1:1" ht="12.75">
      <c r="A470" s="59"/>
    </row>
    <row r="471" spans="1:1" ht="12.75">
      <c r="A471" s="59"/>
    </row>
    <row r="472" spans="1:1" ht="12.75">
      <c r="A472" s="59"/>
    </row>
    <row r="473" spans="1:1" ht="12.75">
      <c r="A473" s="59"/>
    </row>
    <row r="474" spans="1:1" ht="12.75">
      <c r="A474" s="59"/>
    </row>
    <row r="475" spans="1:1" ht="12.75">
      <c r="A475" s="59"/>
    </row>
    <row r="476" spans="1:1" ht="12.75">
      <c r="A476" s="59"/>
    </row>
    <row r="477" spans="1:1" ht="12.75">
      <c r="A477" s="59"/>
    </row>
    <row r="478" spans="1:1" ht="12.75">
      <c r="A478" s="59"/>
    </row>
    <row r="479" spans="1:1" ht="12.75">
      <c r="A479" s="59"/>
    </row>
    <row r="480" spans="1:1" ht="12.75">
      <c r="A480" s="59"/>
    </row>
    <row r="481" spans="1:1" ht="12.75">
      <c r="A481" s="59"/>
    </row>
    <row r="482" spans="1:1" ht="12.75">
      <c r="A482" s="59"/>
    </row>
    <row r="483" spans="1:1" ht="12.75">
      <c r="A483" s="59"/>
    </row>
    <row r="484" spans="1:1" ht="12.75">
      <c r="A484" s="59"/>
    </row>
    <row r="485" spans="1:1" ht="12.75">
      <c r="A485" s="59"/>
    </row>
    <row r="486" spans="1:1" ht="12.75">
      <c r="A486" s="59"/>
    </row>
    <row r="487" spans="1:1" ht="12.75">
      <c r="A487" s="59"/>
    </row>
    <row r="488" spans="1:1" ht="12.75">
      <c r="A488" s="59"/>
    </row>
    <row r="489" spans="1:1" ht="12.75">
      <c r="A489" s="59"/>
    </row>
    <row r="490" spans="1:1" ht="12.75">
      <c r="A490" s="59"/>
    </row>
    <row r="491" spans="1:1" ht="12.75">
      <c r="A491" s="59"/>
    </row>
    <row r="492" spans="1:1" ht="12.75">
      <c r="A492" s="59"/>
    </row>
    <row r="493" spans="1:1" ht="12.75">
      <c r="A493" s="59"/>
    </row>
    <row r="494" spans="1:1" ht="12.75">
      <c r="A494" s="59"/>
    </row>
    <row r="495" spans="1:1" ht="12.75">
      <c r="A495" s="59"/>
    </row>
    <row r="496" spans="1:1" ht="12.75">
      <c r="A496" s="59"/>
    </row>
    <row r="497" spans="1:1" ht="12.75">
      <c r="A497" s="59"/>
    </row>
    <row r="498" spans="1:1" ht="12.75">
      <c r="A498" s="59"/>
    </row>
    <row r="499" spans="1:1" ht="12.75">
      <c r="A499" s="59"/>
    </row>
    <row r="500" spans="1:1" ht="12.75">
      <c r="A500" s="59"/>
    </row>
    <row r="501" spans="1:1" ht="12.75">
      <c r="A501" s="59"/>
    </row>
    <row r="502" spans="1:1" ht="12.75">
      <c r="A502" s="59"/>
    </row>
    <row r="503" spans="1:1" ht="12.75">
      <c r="A503" s="59"/>
    </row>
    <row r="504" spans="1:1" ht="12.75">
      <c r="A504" s="59"/>
    </row>
    <row r="505" spans="1:1" ht="12.75">
      <c r="A505" s="59"/>
    </row>
    <row r="506" spans="1:1" ht="12.75">
      <c r="A506" s="59"/>
    </row>
    <row r="507" spans="1:1" ht="12.75">
      <c r="A507" s="59"/>
    </row>
    <row r="508" spans="1:1" ht="12.75">
      <c r="A508" s="59"/>
    </row>
    <row r="509" spans="1:1" ht="12.75">
      <c r="A509" s="59"/>
    </row>
    <row r="510" spans="1:1" ht="12.75">
      <c r="A510" s="59"/>
    </row>
    <row r="511" spans="1:1" ht="12.75">
      <c r="A511" s="59"/>
    </row>
    <row r="512" spans="1:1" ht="12.75">
      <c r="A512" s="59"/>
    </row>
    <row r="513" spans="1:1" ht="12.75">
      <c r="A513" s="59"/>
    </row>
    <row r="514" spans="1:1" ht="12.75">
      <c r="A514" s="59"/>
    </row>
    <row r="515" spans="1:1" ht="12.75">
      <c r="A515" s="59"/>
    </row>
    <row r="516" spans="1:1" ht="12.75">
      <c r="A516" s="59"/>
    </row>
    <row r="517" spans="1:1" ht="12.75">
      <c r="A517" s="59"/>
    </row>
    <row r="518" spans="1:1" ht="12.75">
      <c r="A518" s="59"/>
    </row>
    <row r="519" spans="1:1" ht="12.75">
      <c r="A519" s="59"/>
    </row>
    <row r="520" spans="1:1" ht="12.75">
      <c r="A520" s="59"/>
    </row>
    <row r="521" spans="1:1" ht="12.75">
      <c r="A521" s="59"/>
    </row>
    <row r="522" spans="1:1" ht="12.75">
      <c r="A522" s="59"/>
    </row>
    <row r="523" spans="1:1" ht="12.75">
      <c r="A523" s="59"/>
    </row>
    <row r="524" spans="1:1" ht="12.75">
      <c r="A524" s="59"/>
    </row>
    <row r="525" spans="1:1" ht="12.75">
      <c r="A525" s="59"/>
    </row>
    <row r="526" spans="1:1" ht="12.75">
      <c r="A526" s="59"/>
    </row>
    <row r="527" spans="1:1" ht="12.75">
      <c r="A527" s="59"/>
    </row>
    <row r="528" spans="1:1" ht="12.75">
      <c r="A528" s="59"/>
    </row>
    <row r="529" spans="1:1" ht="12.75">
      <c r="A529" s="59"/>
    </row>
    <row r="530" spans="1:1" ht="12.75">
      <c r="A530" s="59"/>
    </row>
    <row r="531" spans="1:1" ht="12.75">
      <c r="A531" s="59"/>
    </row>
    <row r="532" spans="1:1" ht="12.75">
      <c r="A532" s="59"/>
    </row>
    <row r="533" spans="1:1" ht="12.75">
      <c r="A533" s="59"/>
    </row>
    <row r="534" spans="1:1" ht="12.75">
      <c r="A534" s="59"/>
    </row>
    <row r="535" spans="1:1" ht="12.75">
      <c r="A535" s="59"/>
    </row>
    <row r="536" spans="1:1" ht="12.75">
      <c r="A536" s="59"/>
    </row>
    <row r="537" spans="1:1" ht="12.75">
      <c r="A537" s="59"/>
    </row>
    <row r="538" spans="1:1" ht="12.75">
      <c r="A538" s="59"/>
    </row>
    <row r="539" spans="1:1" ht="12.75">
      <c r="A539" s="59"/>
    </row>
    <row r="540" spans="1:1" ht="12.75">
      <c r="A540" s="59"/>
    </row>
    <row r="541" spans="1:1" ht="12.75">
      <c r="A541" s="59"/>
    </row>
    <row r="542" spans="1:1" ht="12.75">
      <c r="A542" s="59"/>
    </row>
    <row r="543" spans="1:1" ht="12.75">
      <c r="A543" s="59"/>
    </row>
    <row r="544" spans="1:1" ht="12.75">
      <c r="A544" s="59"/>
    </row>
    <row r="545" spans="1:1" ht="12.75">
      <c r="A545" s="59"/>
    </row>
    <row r="546" spans="1:1" ht="12.75">
      <c r="A546" s="59"/>
    </row>
    <row r="547" spans="1:1" ht="12.75">
      <c r="A547" s="59"/>
    </row>
    <row r="548" spans="1:1" ht="12.75">
      <c r="A548" s="59"/>
    </row>
    <row r="549" spans="1:1" ht="12.75">
      <c r="A549" s="59"/>
    </row>
    <row r="550" spans="1:1" ht="12.75">
      <c r="A550" s="59"/>
    </row>
    <row r="551" spans="1:1" ht="12.75">
      <c r="A551" s="59"/>
    </row>
    <row r="552" spans="1:1" ht="12.75">
      <c r="A552" s="59"/>
    </row>
    <row r="553" spans="1:1" ht="12.75">
      <c r="A553" s="59"/>
    </row>
    <row r="554" spans="1:1" ht="12.75">
      <c r="A554" s="59"/>
    </row>
    <row r="555" spans="1:1" ht="12.75">
      <c r="A555" s="59"/>
    </row>
    <row r="556" spans="1:1" ht="12.75">
      <c r="A556" s="59"/>
    </row>
    <row r="557" spans="1:1" ht="12.75">
      <c r="A557" s="59"/>
    </row>
    <row r="558" spans="1:1" ht="12.75">
      <c r="A558" s="59"/>
    </row>
    <row r="559" spans="1:1" ht="12.75">
      <c r="A559" s="59"/>
    </row>
    <row r="560" spans="1:1" ht="12.75">
      <c r="A560" s="59"/>
    </row>
    <row r="561" spans="1:1" ht="12.75">
      <c r="A561" s="59"/>
    </row>
    <row r="562" spans="1:1" ht="12.75">
      <c r="A562" s="59"/>
    </row>
    <row r="563" spans="1:1" ht="12.75">
      <c r="A563" s="59"/>
    </row>
    <row r="564" spans="1:1" ht="12.75">
      <c r="A564" s="59"/>
    </row>
    <row r="565" spans="1:1" ht="12.75">
      <c r="A565" s="59"/>
    </row>
    <row r="566" spans="1:1" ht="12.75">
      <c r="A566" s="59"/>
    </row>
    <row r="567" spans="1:1" ht="12.75">
      <c r="A567" s="59"/>
    </row>
    <row r="568" spans="1:1" ht="12.75">
      <c r="A568" s="59"/>
    </row>
    <row r="569" spans="1:1" ht="12.75">
      <c r="A569" s="59"/>
    </row>
    <row r="570" spans="1:1" ht="12.75">
      <c r="A570" s="59"/>
    </row>
    <row r="571" spans="1:1" ht="12.75">
      <c r="A571" s="59"/>
    </row>
    <row r="572" spans="1:1" ht="12.75">
      <c r="A572" s="59"/>
    </row>
    <row r="573" spans="1:1" ht="12.75">
      <c r="A573" s="59"/>
    </row>
    <row r="574" spans="1:1" ht="12.75">
      <c r="A574" s="59"/>
    </row>
    <row r="575" spans="1:1" ht="12.75">
      <c r="A575" s="59"/>
    </row>
    <row r="576" spans="1:1" ht="12.75">
      <c r="A576" s="59"/>
    </row>
    <row r="577" spans="1:1" ht="12.75">
      <c r="A577" s="59"/>
    </row>
    <row r="578" spans="1:1" ht="12.75">
      <c r="A578" s="59"/>
    </row>
    <row r="579" spans="1:1" ht="12.75">
      <c r="A579" s="59"/>
    </row>
    <row r="580" spans="1:1" ht="12.75">
      <c r="A580" s="59"/>
    </row>
    <row r="581" spans="1:1" ht="12.75">
      <c r="A581" s="59"/>
    </row>
    <row r="582" spans="1:1" ht="12.75">
      <c r="A582" s="59"/>
    </row>
    <row r="583" spans="1:1" ht="12.75">
      <c r="A583" s="59"/>
    </row>
    <row r="584" spans="1:1" ht="12.75">
      <c r="A584" s="59"/>
    </row>
    <row r="585" spans="1:1" ht="12.75">
      <c r="A585" s="59"/>
    </row>
    <row r="586" spans="1:1" ht="12.75">
      <c r="A586" s="59"/>
    </row>
    <row r="587" spans="1:1" ht="12.75">
      <c r="A587" s="59"/>
    </row>
    <row r="588" spans="1:1" ht="12.75">
      <c r="A588" s="59"/>
    </row>
    <row r="589" spans="1:1" ht="12.75">
      <c r="A589" s="59"/>
    </row>
    <row r="590" spans="1:1" ht="12.75">
      <c r="A590" s="59"/>
    </row>
    <row r="591" spans="1:1" ht="12.75">
      <c r="A591" s="59"/>
    </row>
    <row r="592" spans="1:1" ht="12.75">
      <c r="A592" s="59"/>
    </row>
    <row r="593" spans="1:1" ht="12.75">
      <c r="A593" s="59"/>
    </row>
    <row r="594" spans="1:1" ht="12.75">
      <c r="A594" s="59"/>
    </row>
    <row r="595" spans="1:1" ht="12.75">
      <c r="A595" s="59"/>
    </row>
    <row r="596" spans="1:1" ht="12.75">
      <c r="A596" s="59"/>
    </row>
    <row r="597" spans="1:1" ht="12.75">
      <c r="A597" s="59"/>
    </row>
    <row r="598" spans="1:1" ht="12.75">
      <c r="A598" s="59"/>
    </row>
    <row r="599" spans="1:1" ht="12.75">
      <c r="A599" s="59"/>
    </row>
    <row r="600" spans="1:1" ht="12.75">
      <c r="A600" s="59"/>
    </row>
    <row r="601" spans="1:1" ht="12.75">
      <c r="A601" s="59"/>
    </row>
    <row r="602" spans="1:1" ht="12.75">
      <c r="A602" s="59"/>
    </row>
    <row r="603" spans="1:1" ht="12.75">
      <c r="A603" s="59"/>
    </row>
    <row r="604" spans="1:1" ht="12.75">
      <c r="A604" s="59"/>
    </row>
    <row r="605" spans="1:1" ht="12.75">
      <c r="A605" s="59"/>
    </row>
    <row r="606" spans="1:1" ht="12.75">
      <c r="A606" s="59"/>
    </row>
    <row r="607" spans="1:1" ht="12.75">
      <c r="A607" s="59"/>
    </row>
    <row r="608" spans="1:1" ht="12.75">
      <c r="A608" s="59"/>
    </row>
    <row r="609" spans="1:1" ht="12.75">
      <c r="A609" s="59"/>
    </row>
    <row r="610" spans="1:1" ht="12.75">
      <c r="A610" s="59"/>
    </row>
    <row r="611" spans="1:1" ht="12.75">
      <c r="A611" s="59"/>
    </row>
    <row r="612" spans="1:1" ht="12.75">
      <c r="A612" s="59"/>
    </row>
    <row r="613" spans="1:1" ht="12.75">
      <c r="A613" s="59"/>
    </row>
    <row r="614" spans="1:1" ht="12.75">
      <c r="A614" s="59"/>
    </row>
    <row r="615" spans="1:1" ht="12.75">
      <c r="A615" s="59"/>
    </row>
    <row r="616" spans="1:1" ht="12.75">
      <c r="A616" s="59"/>
    </row>
    <row r="617" spans="1:1" ht="12.75">
      <c r="A617" s="59"/>
    </row>
    <row r="618" spans="1:1" ht="12.75">
      <c r="A618" s="59"/>
    </row>
    <row r="619" spans="1:1" ht="12.75">
      <c r="A619" s="59"/>
    </row>
    <row r="620" spans="1:1" ht="12.75">
      <c r="A620" s="59"/>
    </row>
    <row r="621" spans="1:1" ht="12.75">
      <c r="A621" s="59"/>
    </row>
    <row r="622" spans="1:1" ht="12.75">
      <c r="A622" s="59"/>
    </row>
    <row r="623" spans="1:1" ht="12.75">
      <c r="A623" s="59"/>
    </row>
    <row r="624" spans="1:1" ht="12.75">
      <c r="A624" s="59"/>
    </row>
    <row r="625" spans="1:1" ht="12.75">
      <c r="A625" s="59"/>
    </row>
    <row r="626" spans="1:1" ht="12.75">
      <c r="A626" s="59"/>
    </row>
    <row r="627" spans="1:1" ht="12.75">
      <c r="A627" s="59"/>
    </row>
    <row r="628" spans="1:1" ht="12.75">
      <c r="A628" s="59"/>
    </row>
    <row r="629" spans="1:1" ht="12.75">
      <c r="A629" s="59"/>
    </row>
    <row r="630" spans="1:1" ht="12.75">
      <c r="A630" s="59"/>
    </row>
    <row r="631" spans="1:1" ht="12.75">
      <c r="A631" s="59"/>
    </row>
    <row r="632" spans="1:1" ht="12.75">
      <c r="A632" s="59"/>
    </row>
    <row r="633" spans="1:1" ht="12.75">
      <c r="A633" s="59"/>
    </row>
    <row r="634" spans="1:1" ht="12.75">
      <c r="A634" s="59"/>
    </row>
    <row r="635" spans="1:1" ht="12.75">
      <c r="A635" s="59"/>
    </row>
    <row r="636" spans="1:1" ht="12.75">
      <c r="A636" s="59"/>
    </row>
    <row r="637" spans="1:1" ht="12.75">
      <c r="A637" s="59"/>
    </row>
    <row r="638" spans="1:1" ht="12.75">
      <c r="A638" s="59"/>
    </row>
    <row r="639" spans="1:1" ht="12.75">
      <c r="A639" s="59"/>
    </row>
    <row r="640" spans="1:1" ht="12.75">
      <c r="A640" s="59"/>
    </row>
    <row r="641" spans="1:1" ht="12.75">
      <c r="A641" s="59"/>
    </row>
    <row r="642" spans="1:1" ht="12.75">
      <c r="A642" s="59"/>
    </row>
    <row r="643" spans="1:1" ht="12.75">
      <c r="A643" s="59"/>
    </row>
    <row r="644" spans="1:1" ht="12.75">
      <c r="A644" s="59"/>
    </row>
    <row r="645" spans="1:1" ht="12.75">
      <c r="A645" s="59"/>
    </row>
    <row r="646" spans="1:1" ht="12.75">
      <c r="A646" s="59"/>
    </row>
    <row r="647" spans="1:1" ht="12.75">
      <c r="A647" s="59"/>
    </row>
    <row r="648" spans="1:1" ht="12.75">
      <c r="A648" s="59"/>
    </row>
    <row r="649" spans="1:1" ht="12.75">
      <c r="A649" s="59"/>
    </row>
    <row r="650" spans="1:1" ht="12.75">
      <c r="A650" s="59"/>
    </row>
    <row r="651" spans="1:1" ht="12.75">
      <c r="A651" s="59"/>
    </row>
    <row r="652" spans="1:1" ht="12.75">
      <c r="A652" s="59"/>
    </row>
    <row r="653" spans="1:1" ht="12.75">
      <c r="A653" s="59"/>
    </row>
    <row r="654" spans="1:1" ht="12.75">
      <c r="A654" s="59"/>
    </row>
    <row r="655" spans="1:1" ht="12.75">
      <c r="A655" s="59"/>
    </row>
    <row r="656" spans="1:1" ht="12.75">
      <c r="A656" s="59"/>
    </row>
    <row r="657" spans="1:1" ht="12.75">
      <c r="A657" s="59"/>
    </row>
    <row r="658" spans="1:1" ht="12.75">
      <c r="A658" s="59"/>
    </row>
    <row r="659" spans="1:1" ht="12.75">
      <c r="A659" s="59"/>
    </row>
    <row r="660" spans="1:1" ht="12.75">
      <c r="A660" s="59"/>
    </row>
    <row r="661" spans="1:1" ht="12.75">
      <c r="A661" s="59"/>
    </row>
    <row r="662" spans="1:1" ht="12.75">
      <c r="A662" s="59"/>
    </row>
    <row r="663" spans="1:1" ht="12.75">
      <c r="A663" s="59"/>
    </row>
    <row r="664" spans="1:1" ht="12.75">
      <c r="A664" s="59"/>
    </row>
    <row r="665" spans="1:1" ht="12.75">
      <c r="A665" s="59"/>
    </row>
    <row r="666" spans="1:1" ht="12.75">
      <c r="A666" s="59"/>
    </row>
    <row r="667" spans="1:1" ht="12.75">
      <c r="A667" s="59"/>
    </row>
    <row r="668" spans="1:1" ht="12.75">
      <c r="A668" s="59"/>
    </row>
    <row r="669" spans="1:1" ht="12.75">
      <c r="A669" s="59"/>
    </row>
    <row r="670" spans="1:1" ht="12.75">
      <c r="A670" s="59"/>
    </row>
    <row r="671" spans="1:1" ht="12.75">
      <c r="A671" s="59"/>
    </row>
    <row r="672" spans="1:1" ht="12.75">
      <c r="A672" s="59"/>
    </row>
    <row r="673" spans="1:1" ht="12.75">
      <c r="A673" s="59"/>
    </row>
    <row r="674" spans="1:1" ht="12.75">
      <c r="A674" s="59"/>
    </row>
    <row r="675" spans="1:1" ht="12.75">
      <c r="A675" s="59"/>
    </row>
    <row r="676" spans="1:1" ht="12.75">
      <c r="A676" s="59"/>
    </row>
    <row r="677" spans="1:1" ht="12.75">
      <c r="A677" s="59"/>
    </row>
    <row r="678" spans="1:1" ht="12.75">
      <c r="A678" s="59"/>
    </row>
    <row r="679" spans="1:1" ht="12.75">
      <c r="A679" s="59"/>
    </row>
    <row r="680" spans="1:1" ht="12.75">
      <c r="A680" s="59"/>
    </row>
    <row r="681" spans="1:1" ht="12.75">
      <c r="A681" s="59"/>
    </row>
    <row r="682" spans="1:1" ht="12.75">
      <c r="A682" s="59"/>
    </row>
    <row r="683" spans="1:1" ht="12.75">
      <c r="A683" s="59"/>
    </row>
    <row r="684" spans="1:1" ht="12.75">
      <c r="A684" s="59"/>
    </row>
    <row r="685" spans="1:1" ht="12.75">
      <c r="A685" s="59"/>
    </row>
    <row r="686" spans="1:1" ht="12.75">
      <c r="A686" s="59"/>
    </row>
    <row r="687" spans="1:1" ht="12.75">
      <c r="A687" s="59"/>
    </row>
    <row r="688" spans="1:1" ht="12.75">
      <c r="A688" s="59"/>
    </row>
    <row r="689" spans="1:1" ht="12.75">
      <c r="A689" s="59"/>
    </row>
    <row r="690" spans="1:1" ht="12.75">
      <c r="A690" s="59"/>
    </row>
    <row r="691" spans="1:1" ht="12.75">
      <c r="A691" s="59"/>
    </row>
    <row r="692" spans="1:1" ht="12.75">
      <c r="A692" s="59"/>
    </row>
    <row r="693" spans="1:1" ht="12.75">
      <c r="A693" s="59"/>
    </row>
    <row r="694" spans="1:1" ht="12.75">
      <c r="A694" s="59"/>
    </row>
    <row r="695" spans="1:1" ht="12.75">
      <c r="A695" s="59"/>
    </row>
    <row r="696" spans="1:1" ht="12.75">
      <c r="A696" s="59"/>
    </row>
    <row r="697" spans="1:1" ht="12.75">
      <c r="A697" s="59"/>
    </row>
    <row r="698" spans="1:1" ht="12.75">
      <c r="A698" s="59"/>
    </row>
    <row r="699" spans="1:1" ht="12.75">
      <c r="A699" s="59"/>
    </row>
    <row r="700" spans="1:1" ht="12.75">
      <c r="A700" s="59"/>
    </row>
    <row r="701" spans="1:1" ht="12.75">
      <c r="A701" s="59"/>
    </row>
    <row r="702" spans="1:1" ht="12.75">
      <c r="A702" s="59"/>
    </row>
    <row r="703" spans="1:1" ht="12.75">
      <c r="A703" s="59"/>
    </row>
    <row r="704" spans="1:1" ht="12.75">
      <c r="A704" s="59"/>
    </row>
    <row r="705" spans="1:1" ht="12.75">
      <c r="A705" s="59"/>
    </row>
    <row r="706" spans="1:1" ht="12.75">
      <c r="A706" s="59"/>
    </row>
    <row r="707" spans="1:1" ht="12.75">
      <c r="A707" s="59"/>
    </row>
    <row r="708" spans="1:1" ht="12.75">
      <c r="A708" s="59"/>
    </row>
    <row r="709" spans="1:1" ht="12.75">
      <c r="A709" s="59"/>
    </row>
    <row r="710" spans="1:1" ht="12.75">
      <c r="A710" s="59"/>
    </row>
    <row r="711" spans="1:1" ht="12.75">
      <c r="A711" s="59"/>
    </row>
    <row r="712" spans="1:1" ht="12.75">
      <c r="A712" s="59"/>
    </row>
    <row r="713" spans="1:1" ht="12.75">
      <c r="A713" s="59"/>
    </row>
    <row r="714" spans="1:1" ht="12.75">
      <c r="A714" s="59"/>
    </row>
    <row r="715" spans="1:1" ht="12.75">
      <c r="A715" s="59"/>
    </row>
    <row r="716" spans="1:1" ht="12.75">
      <c r="A716" s="59"/>
    </row>
    <row r="717" spans="1:1" ht="12.75">
      <c r="A717" s="59"/>
    </row>
    <row r="718" spans="1:1" ht="12.75">
      <c r="A718" s="59"/>
    </row>
    <row r="719" spans="1:1" ht="12.75">
      <c r="A719" s="59"/>
    </row>
    <row r="720" spans="1:1" ht="12.75">
      <c r="A720" s="59"/>
    </row>
    <row r="721" spans="1:1" ht="12.75">
      <c r="A721" s="59"/>
    </row>
    <row r="722" spans="1:1" ht="12.75">
      <c r="A722" s="59"/>
    </row>
    <row r="723" spans="1:1" ht="12.75">
      <c r="A723" s="59"/>
    </row>
    <row r="724" spans="1:1" ht="12.75">
      <c r="A724" s="59"/>
    </row>
    <row r="725" spans="1:1" ht="12.75">
      <c r="A725" s="59"/>
    </row>
    <row r="726" spans="1:1" ht="12.75">
      <c r="A726" s="59"/>
    </row>
    <row r="727" spans="1:1" ht="12.75">
      <c r="A727" s="59"/>
    </row>
    <row r="728" spans="1:1" ht="12.75">
      <c r="A728" s="59"/>
    </row>
    <row r="729" spans="1:1" ht="12.75">
      <c r="A729" s="59"/>
    </row>
    <row r="730" spans="1:1" ht="12.75">
      <c r="A730" s="59"/>
    </row>
    <row r="731" spans="1:1" ht="12.75">
      <c r="A731" s="59"/>
    </row>
    <row r="732" spans="1:1" ht="12.75">
      <c r="A732" s="59"/>
    </row>
    <row r="733" spans="1:1" ht="12.75">
      <c r="A733" s="59"/>
    </row>
    <row r="734" spans="1:1" ht="12.75">
      <c r="A734" s="59"/>
    </row>
    <row r="735" spans="1:1" ht="12.75">
      <c r="A735" s="59"/>
    </row>
    <row r="736" spans="1:1" ht="12.75">
      <c r="A736" s="59"/>
    </row>
    <row r="737" spans="1:1" ht="12.75">
      <c r="A737" s="59"/>
    </row>
    <row r="738" spans="1:1" ht="12.75">
      <c r="A738" s="59"/>
    </row>
    <row r="739" spans="1:1" ht="12.75">
      <c r="A739" s="59"/>
    </row>
    <row r="740" spans="1:1" ht="12.75">
      <c r="A740" s="59"/>
    </row>
    <row r="741" spans="1:1" ht="12.75">
      <c r="A741" s="59"/>
    </row>
    <row r="742" spans="1:1" ht="12.75">
      <c r="A742" s="59"/>
    </row>
    <row r="743" spans="1:1" ht="12.75">
      <c r="A743" s="59"/>
    </row>
    <row r="744" spans="1:1" ht="12.75">
      <c r="A744" s="59"/>
    </row>
    <row r="745" spans="1:1" ht="12.75">
      <c r="A745" s="59"/>
    </row>
    <row r="746" spans="1:1" ht="12.75">
      <c r="A746" s="59"/>
    </row>
    <row r="747" spans="1:1" ht="12.75">
      <c r="A747" s="59"/>
    </row>
    <row r="748" spans="1:1" ht="12.75">
      <c r="A748" s="59"/>
    </row>
    <row r="749" spans="1:1" ht="12.75">
      <c r="A749" s="59"/>
    </row>
    <row r="750" spans="1:1" ht="12.75">
      <c r="A750" s="59"/>
    </row>
    <row r="751" spans="1:1" ht="12.75">
      <c r="A751" s="59"/>
    </row>
    <row r="752" spans="1:1" ht="12.75">
      <c r="A752" s="59"/>
    </row>
    <row r="753" spans="1:1" ht="12.75">
      <c r="A753" s="59"/>
    </row>
    <row r="754" spans="1:1" ht="12.75">
      <c r="A754" s="59"/>
    </row>
    <row r="755" spans="1:1" ht="12.75">
      <c r="A755" s="59"/>
    </row>
    <row r="756" spans="1:1" ht="12.75">
      <c r="A756" s="59"/>
    </row>
    <row r="757" spans="1:1" ht="12.75">
      <c r="A757" s="59"/>
    </row>
    <row r="758" spans="1:1" ht="12.75">
      <c r="A758" s="59"/>
    </row>
    <row r="759" spans="1:1" ht="12.75">
      <c r="A759" s="59"/>
    </row>
    <row r="760" spans="1:1" ht="12.75">
      <c r="A760" s="59"/>
    </row>
    <row r="761" spans="1:1" ht="12.75">
      <c r="A761" s="59"/>
    </row>
    <row r="762" spans="1:1" ht="12.75">
      <c r="A762" s="59"/>
    </row>
    <row r="763" spans="1:1" ht="12.75">
      <c r="A763" s="59"/>
    </row>
    <row r="764" spans="1:1" ht="12.75">
      <c r="A764" s="59"/>
    </row>
    <row r="765" spans="1:1" ht="12.75">
      <c r="A765" s="59"/>
    </row>
    <row r="766" spans="1:1" ht="12.75">
      <c r="A766" s="59"/>
    </row>
    <row r="767" spans="1:1" ht="12.75">
      <c r="A767" s="59"/>
    </row>
    <row r="768" spans="1:1" ht="12.75">
      <c r="A768" s="59"/>
    </row>
    <row r="769" spans="1:1" ht="12.75">
      <c r="A769" s="59"/>
    </row>
    <row r="770" spans="1:1" ht="12.75">
      <c r="A770" s="59"/>
    </row>
    <row r="771" spans="1:1" ht="12.75">
      <c r="A771" s="59"/>
    </row>
    <row r="772" spans="1:1" ht="12.75">
      <c r="A772" s="59"/>
    </row>
    <row r="773" spans="1:1" ht="12.75">
      <c r="A773" s="59"/>
    </row>
    <row r="774" spans="1:1" ht="12.75">
      <c r="A774" s="59"/>
    </row>
    <row r="775" spans="1:1" ht="12.75">
      <c r="A775" s="59"/>
    </row>
    <row r="776" spans="1:1" ht="12.75">
      <c r="A776" s="59"/>
    </row>
    <row r="777" spans="1:1" ht="12.75">
      <c r="A777" s="59"/>
    </row>
    <row r="778" spans="1:1" ht="12.75">
      <c r="A778" s="59"/>
    </row>
    <row r="779" spans="1:1" ht="12.75">
      <c r="A779" s="59"/>
    </row>
    <row r="780" spans="1:1" ht="12.75">
      <c r="A780" s="59"/>
    </row>
    <row r="781" spans="1:1" ht="12.75">
      <c r="A781" s="59"/>
    </row>
    <row r="782" spans="1:1" ht="12.75">
      <c r="A782" s="59"/>
    </row>
    <row r="783" spans="1:1" ht="12.75">
      <c r="A783" s="59"/>
    </row>
    <row r="784" spans="1:1" ht="12.75">
      <c r="A784" s="59"/>
    </row>
    <row r="785" spans="1:1" ht="12.75">
      <c r="A785" s="59"/>
    </row>
    <row r="786" spans="1:1" ht="12.75">
      <c r="A786" s="59"/>
    </row>
    <row r="787" spans="1:1" ht="12.75">
      <c r="A787" s="59"/>
    </row>
    <row r="788" spans="1:1" ht="12.75">
      <c r="A788" s="59"/>
    </row>
    <row r="789" spans="1:1" ht="12.75">
      <c r="A789" s="59"/>
    </row>
    <row r="790" spans="1:1" ht="12.75">
      <c r="A790" s="59"/>
    </row>
    <row r="791" spans="1:1" ht="12.75">
      <c r="A791" s="59"/>
    </row>
    <row r="792" spans="1:1" ht="12.75">
      <c r="A792" s="59"/>
    </row>
    <row r="793" spans="1:1" ht="12.75">
      <c r="A793" s="59"/>
    </row>
    <row r="794" spans="1:1" ht="12.75">
      <c r="A794" s="59"/>
    </row>
    <row r="795" spans="1:1" ht="12.75">
      <c r="A795" s="59"/>
    </row>
    <row r="796" spans="1:1" ht="12.75">
      <c r="A796" s="59"/>
    </row>
    <row r="797" spans="1:1" ht="12.75">
      <c r="A797" s="59"/>
    </row>
    <row r="798" spans="1:1" ht="12.75">
      <c r="A798" s="59"/>
    </row>
    <row r="799" spans="1:1" ht="12.75">
      <c r="A799" s="59"/>
    </row>
    <row r="800" spans="1:1" ht="12.75">
      <c r="A800" s="59"/>
    </row>
    <row r="801" spans="1:1" ht="12.75">
      <c r="A801" s="59"/>
    </row>
    <row r="802" spans="1:1" ht="12.75">
      <c r="A802" s="59"/>
    </row>
    <row r="803" spans="1:1" ht="12.75">
      <c r="A803" s="59"/>
    </row>
    <row r="804" spans="1:1" ht="12.75">
      <c r="A804" s="59"/>
    </row>
    <row r="805" spans="1:1" ht="12.75">
      <c r="A805" s="59"/>
    </row>
    <row r="806" spans="1:1" ht="12.75">
      <c r="A806" s="59"/>
    </row>
    <row r="807" spans="1:1" ht="12.75">
      <c r="A807" s="59"/>
    </row>
    <row r="808" spans="1:1" ht="12.75">
      <c r="A808" s="59"/>
    </row>
    <row r="809" spans="1:1" ht="12.75">
      <c r="A809" s="59"/>
    </row>
    <row r="810" spans="1:1" ht="12.75">
      <c r="A810" s="59"/>
    </row>
    <row r="811" spans="1:1" ht="12.75">
      <c r="A811" s="59"/>
    </row>
    <row r="812" spans="1:1" ht="12.75">
      <c r="A812" s="59"/>
    </row>
    <row r="813" spans="1:1" ht="12.75">
      <c r="A813" s="59"/>
    </row>
    <row r="814" spans="1:1" ht="12.75">
      <c r="A814" s="59"/>
    </row>
    <row r="815" spans="1:1" ht="12.75">
      <c r="A815" s="59"/>
    </row>
    <row r="816" spans="1:1" ht="12.75">
      <c r="A816" s="59"/>
    </row>
    <row r="817" spans="1:1" ht="12.75">
      <c r="A817" s="59"/>
    </row>
    <row r="818" spans="1:1" ht="12.75">
      <c r="A818" s="59"/>
    </row>
    <row r="819" spans="1:1" ht="12.75">
      <c r="A819" s="59"/>
    </row>
    <row r="820" spans="1:1" ht="12.75">
      <c r="A820" s="59"/>
    </row>
    <row r="821" spans="1:1" ht="12.75">
      <c r="A821" s="59"/>
    </row>
    <row r="822" spans="1:1" ht="12.75">
      <c r="A822" s="59"/>
    </row>
    <row r="823" spans="1:1" ht="12.75">
      <c r="A823" s="59"/>
    </row>
    <row r="824" spans="1:1" ht="12.75">
      <c r="A824" s="59"/>
    </row>
    <row r="825" spans="1:1" ht="12.75">
      <c r="A825" s="59"/>
    </row>
    <row r="826" spans="1:1" ht="12.75">
      <c r="A826" s="59"/>
    </row>
    <row r="827" spans="1:1" ht="12.75">
      <c r="A827" s="59"/>
    </row>
    <row r="828" spans="1:1" ht="12.75">
      <c r="A828" s="59"/>
    </row>
    <row r="829" spans="1:1" ht="12.75">
      <c r="A829" s="59"/>
    </row>
    <row r="830" spans="1:1" ht="12.75">
      <c r="A830" s="59"/>
    </row>
    <row r="831" spans="1:1" ht="12.75">
      <c r="A831" s="59"/>
    </row>
    <row r="832" spans="1:1" ht="12.75">
      <c r="A832" s="59"/>
    </row>
    <row r="833" spans="1:1" ht="12.75">
      <c r="A833" s="59"/>
    </row>
    <row r="834" spans="1:1" ht="12.75">
      <c r="A834" s="59"/>
    </row>
    <row r="835" spans="1:1" ht="12.75">
      <c r="A835" s="59"/>
    </row>
    <row r="836" spans="1:1" ht="12.75">
      <c r="A836" s="59"/>
    </row>
    <row r="837" spans="1:1" ht="12.75">
      <c r="A837" s="59"/>
    </row>
    <row r="838" spans="1:1" ht="12.75">
      <c r="A838" s="59"/>
    </row>
    <row r="839" spans="1:1" ht="12.75">
      <c r="A839" s="59"/>
    </row>
    <row r="840" spans="1:1" ht="12.75">
      <c r="A840" s="59"/>
    </row>
    <row r="841" spans="1:1" ht="12.75">
      <c r="A841" s="59"/>
    </row>
    <row r="842" spans="1:1" ht="12.75">
      <c r="A842" s="59"/>
    </row>
    <row r="843" spans="1:1" ht="12.75">
      <c r="A843" s="59"/>
    </row>
    <row r="844" spans="1:1" ht="12.75">
      <c r="A844" s="59"/>
    </row>
    <row r="845" spans="1:1" ht="12.75">
      <c r="A845" s="59"/>
    </row>
    <row r="846" spans="1:1" ht="12.75">
      <c r="A846" s="59"/>
    </row>
    <row r="847" spans="1:1" ht="12.75">
      <c r="A847" s="59"/>
    </row>
    <row r="848" spans="1:1" ht="12.75">
      <c r="A848" s="59"/>
    </row>
    <row r="849" spans="1:1" ht="12.75">
      <c r="A849" s="59"/>
    </row>
    <row r="850" spans="1:1" ht="12.75">
      <c r="A850" s="59"/>
    </row>
    <row r="851" spans="1:1" ht="12.75">
      <c r="A851" s="59"/>
    </row>
    <row r="852" spans="1:1" ht="12.75">
      <c r="A852" s="59"/>
    </row>
    <row r="853" spans="1:1" ht="12.75">
      <c r="A853" s="59"/>
    </row>
  </sheetData>
  <mergeCells count="3">
    <mergeCell ref="A2:A5"/>
    <mergeCell ref="A1:P1"/>
    <mergeCell ref="E6:P6"/>
  </mergeCells>
  <conditionalFormatting sqref="E7:O102">
    <cfRule type="expression" dxfId="1" priority="1">
      <formula>AND(E7&gt;E$5,E7&lt;&gt;"")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3"/>
  <sheetViews>
    <sheetView workbookViewId="0"/>
  </sheetViews>
  <sheetFormatPr defaultColWidth="14.42578125" defaultRowHeight="15.75" customHeight="1"/>
  <cols>
    <col min="1" max="1" width="12.85546875" customWidth="1"/>
    <col min="2" max="2" width="38.7109375" customWidth="1"/>
    <col min="3" max="3" width="6" customWidth="1"/>
    <col min="4" max="4" width="6.85546875" customWidth="1"/>
    <col min="5" max="15" width="11.5703125" customWidth="1"/>
  </cols>
  <sheetData>
    <row r="1" spans="1:15" ht="15.75" customHeight="1">
      <c r="A1" s="84" t="s">
        <v>0</v>
      </c>
      <c r="B1" s="80"/>
      <c r="C1" s="85" t="s">
        <v>12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80"/>
    </row>
    <row r="2" spans="1:15" ht="15.75" customHeight="1">
      <c r="A2" s="13" t="s">
        <v>13</v>
      </c>
      <c r="B2" s="15"/>
      <c r="C2" s="15"/>
      <c r="D2" s="15"/>
      <c r="E2" s="17" t="s">
        <v>14</v>
      </c>
      <c r="F2" s="17" t="s">
        <v>15</v>
      </c>
      <c r="G2" s="17" t="s">
        <v>16</v>
      </c>
      <c r="H2" s="17" t="s">
        <v>17</v>
      </c>
      <c r="I2" s="13" t="s">
        <v>18</v>
      </c>
      <c r="J2" s="13" t="s">
        <v>19</v>
      </c>
      <c r="K2" s="13" t="s">
        <v>20</v>
      </c>
      <c r="L2" s="17" t="s">
        <v>4</v>
      </c>
      <c r="M2" s="22" t="s">
        <v>5</v>
      </c>
      <c r="N2" s="17" t="s">
        <v>6</v>
      </c>
      <c r="O2" s="13" t="s">
        <v>7</v>
      </c>
    </row>
    <row r="3" spans="1:15" ht="15.75" customHeight="1">
      <c r="A3" s="24" t="s">
        <v>21</v>
      </c>
      <c r="B3" s="25"/>
      <c r="C3" s="25"/>
      <c r="D3" s="25"/>
      <c r="E3" s="24" t="s">
        <v>22</v>
      </c>
      <c r="F3" s="27" t="s">
        <v>23</v>
      </c>
      <c r="G3" s="27" t="s">
        <v>24</v>
      </c>
      <c r="H3" s="27" t="s">
        <v>25</v>
      </c>
      <c r="I3" s="27" t="s">
        <v>30</v>
      </c>
      <c r="J3" s="24" t="s">
        <v>26</v>
      </c>
      <c r="K3" s="27" t="s">
        <v>24</v>
      </c>
      <c r="L3" s="27" t="s">
        <v>8</v>
      </c>
      <c r="M3" s="28" t="s">
        <v>9</v>
      </c>
      <c r="N3" s="27" t="s">
        <v>10</v>
      </c>
      <c r="O3" s="27" t="s">
        <v>30</v>
      </c>
    </row>
    <row r="4" spans="1:15" ht="15.75" customHeight="1">
      <c r="A4" s="29" t="s">
        <v>28</v>
      </c>
      <c r="B4" s="30"/>
      <c r="C4" s="30"/>
      <c r="D4" s="30"/>
      <c r="E4" s="31" t="str">
        <f ca="1">IFERROR(__xludf.DUMMYFUNCTION("IMPORTRANGE(""1Seb5WEOT5v6gJn0g8hdgUP7v5yl1tjkEcYOupDZKwNU"",""SEM1!H4"")"),"52")</f>
        <v>52</v>
      </c>
      <c r="F4" s="31" t="str">
        <f ca="1">IFERROR(__xludf.DUMMYFUNCTION("IMPORTRANGE(""1DjEAuvqwrhm06emuz64cvdc7rNxbUmD2WX5HJJKdJhE"",""SEM1!H4"")"),"58")</f>
        <v>58</v>
      </c>
      <c r="G4" s="34" t="str">
        <f ca="1">IFERROR(__xludf.DUMMYFUNCTION("ImportRange(""1Xbm7sCPfkN3yOIGWW4K9uZumncFcOjHWBhP_FCi_Aho"",""sem1!H4"")"),"42")</f>
        <v>42</v>
      </c>
      <c r="H4" s="34" t="str">
        <f ca="1">IFERROR(__xludf.DUMMYFUNCTION("ImportRange(""141av8lTEAjXZkp2glcC8ekZQIbauZnowoBDw9TbB94Y"",""sem1!B4"")"),"49")</f>
        <v>49</v>
      </c>
      <c r="I4" s="34" t="str">
        <f ca="1">IFERROR(__xludf.DUMMYFUNCTION("ImportRange(""1aGucSPn2cq_tvw1m-1oesmXfvXETerxibdJTymD6g3s"",""SEM1!N4"")"),"31")</f>
        <v>31</v>
      </c>
      <c r="J4" s="34" t="str">
        <f ca="1">IFERROR(__xludf.DUMMYFUNCTION("IMPORTRANGE(""1KPLZIBYklGObEyIT9uJGPG99oosNhq5fUjKx7WRx_Xk"",""SEM1!N4"")"),"#REF!")</f>
        <v>#REF!</v>
      </c>
      <c r="K4" s="34" t="str">
        <f ca="1">IFERROR(__xludf.DUMMYFUNCTION("ImportRange(""1Xbm7sCPfkN3yOIGWW4K9uZumncFcOjHWBhP_FCi_Aho"",""sem1!Q4"")"),"28")</f>
        <v>28</v>
      </c>
      <c r="L4" s="34" t="str">
        <f ca="1">IFERROR(__xludf.DUMMYFUNCTION("IMPORTRANGE(""1JqnQi6QJ1sMs0yP_cd1aV2Z-TPY4lT_HfoTdJdqXBH0"",""SEM1!O4"")"),"")</f>
        <v/>
      </c>
      <c r="M4" s="37" t="str">
        <f ca="1">IFERROR(__xludf.DUMMYFUNCTION("IMPORTRANGE(""1xdF50wJNzW7wgi36L8a853Mff8iLj0ZIaZT1EG0Envo"",""sem1!m4"")"),"#REF!")</f>
        <v>#REF!</v>
      </c>
      <c r="N4" s="34" t="str">
        <f ca="1">IFERROR(__xludf.DUMMYFUNCTION("IMPORTRANGE(""1eDh0bZprejd8Sk-g0arGWs1CguB5h65CsNZb4ifRJyc"",""SEM1!Q6"")"),"#REF!")</f>
        <v>#REF!</v>
      </c>
      <c r="O4" s="34" t="str">
        <f ca="1">IFERROR(__xludf.DUMMYFUNCTION("ImportRange(""1aGucSPn2cq_tvw1m-1oesmXfvXETerxibdJTymD6g3s"",""SEM1!T4"")"),"6")</f>
        <v>6</v>
      </c>
    </row>
    <row r="5" spans="1:15" ht="15.75" customHeight="1">
      <c r="A5" s="38" t="s">
        <v>31</v>
      </c>
      <c r="B5" s="40"/>
      <c r="C5" s="40"/>
      <c r="D5" s="40"/>
      <c r="E5" s="43">
        <f t="shared" ref="E5:O5" ca="1" si="0">FLOOR(E4/4,1)</f>
        <v>13</v>
      </c>
      <c r="F5" s="43">
        <f t="shared" ca="1" si="0"/>
        <v>14</v>
      </c>
      <c r="G5" s="45">
        <f t="shared" ca="1" si="0"/>
        <v>10</v>
      </c>
      <c r="H5" s="45">
        <f t="shared" ca="1" si="0"/>
        <v>12</v>
      </c>
      <c r="I5" s="45">
        <f t="shared" ca="1" si="0"/>
        <v>7</v>
      </c>
      <c r="J5" s="45" t="e">
        <f t="shared" ca="1" si="0"/>
        <v>#VALUE!</v>
      </c>
      <c r="K5" s="45">
        <f t="shared" ca="1" si="0"/>
        <v>7</v>
      </c>
      <c r="L5" s="45" t="e">
        <f t="shared" ca="1" si="0"/>
        <v>#VALUE!</v>
      </c>
      <c r="M5" s="43" t="e">
        <f t="shared" ca="1" si="0"/>
        <v>#VALUE!</v>
      </c>
      <c r="N5" s="45" t="e">
        <f t="shared" ca="1" si="0"/>
        <v>#VALUE!</v>
      </c>
      <c r="O5" s="45">
        <f t="shared" ca="1" si="0"/>
        <v>1</v>
      </c>
    </row>
    <row r="6" spans="1:15" ht="15.75" customHeight="1">
      <c r="A6" s="46" t="s">
        <v>29</v>
      </c>
      <c r="B6" s="47" t="s">
        <v>32</v>
      </c>
      <c r="C6" s="47" t="s">
        <v>33</v>
      </c>
      <c r="D6" s="47" t="s">
        <v>34</v>
      </c>
      <c r="E6" s="53" t="s">
        <v>35</v>
      </c>
      <c r="F6" s="53" t="s">
        <v>35</v>
      </c>
      <c r="G6" s="46" t="s">
        <v>35</v>
      </c>
      <c r="H6" s="46" t="s">
        <v>35</v>
      </c>
      <c r="I6" s="46" t="s">
        <v>35</v>
      </c>
      <c r="J6" s="46" t="s">
        <v>35</v>
      </c>
      <c r="K6" s="46" t="s">
        <v>39</v>
      </c>
      <c r="L6" s="46" t="s">
        <v>35</v>
      </c>
      <c r="M6" s="55" t="s">
        <v>35</v>
      </c>
      <c r="N6" s="46" t="s">
        <v>39</v>
      </c>
      <c r="O6" s="46" t="s">
        <v>35</v>
      </c>
    </row>
    <row r="7" spans="1:15" ht="15.75" customHeight="1">
      <c r="A7" s="56">
        <v>2301</v>
      </c>
      <c r="B7" s="57" t="s">
        <v>36</v>
      </c>
      <c r="C7" s="58" t="s">
        <v>20</v>
      </c>
      <c r="D7" s="58" t="s">
        <v>4</v>
      </c>
      <c r="E7" s="60">
        <f ca="1">'TYBCOM A'!E7/'TYBCOM A'!E$4</f>
        <v>0.2</v>
      </c>
      <c r="F7" s="60">
        <f ca="1">'TYBCOM A'!F7/'TYBCOM A'!F$4</f>
        <v>0</v>
      </c>
      <c r="G7" s="60" t="e">
        <f ca="1">'TYBCOM A'!G7/'TYBCOM A'!G$4</f>
        <v>#DIV/0!</v>
      </c>
      <c r="H7" s="60">
        <f ca="1">'TYBCOM A'!H7/'TYBCOM A'!H$4</f>
        <v>1</v>
      </c>
      <c r="I7" s="60">
        <f ca="1">'TYBCOM A'!I7/'TYBCOM A'!I$4</f>
        <v>0</v>
      </c>
      <c r="J7" s="60" t="str">
        <f>IF(C7="MR",'TYBCOM A'!J7/'TYBCOM A'!J$4,"")</f>
        <v/>
      </c>
      <c r="K7" s="60" t="e">
        <f ca="1">IF(C7="DIT",'TYBCOM A'!K7/'TYBCOM A'!K$4,"")</f>
        <v>#DIV/0!</v>
      </c>
      <c r="L7" s="60">
        <f ca="1">IF(D7="CSA",'TYBCOM A'!L7/'TYBCOM A'!L$4,"")</f>
        <v>0</v>
      </c>
      <c r="M7" s="60" t="e">
        <f ca="1">IF(D7="CSA",'TYBCOM A'!M7/'TYBCOM A'!M$4,"")</f>
        <v>#DIV/0!</v>
      </c>
      <c r="N7" s="60" t="str">
        <f>IF(D7="PHBW",'TYBCOM A'!N7/'TYBCOM A'!N$4,"")</f>
        <v/>
      </c>
      <c r="O7" s="60" t="str">
        <f>IF(D7="EM",'TYBCOM A'!O7/'TYBCOM A'!O$4,"")</f>
        <v/>
      </c>
    </row>
    <row r="8" spans="1:15" ht="15.75" customHeight="1">
      <c r="A8" s="56">
        <v>2302</v>
      </c>
      <c r="B8" s="57" t="s">
        <v>37</v>
      </c>
      <c r="C8" s="58" t="s">
        <v>19</v>
      </c>
      <c r="D8" s="58" t="s">
        <v>38</v>
      </c>
      <c r="E8" s="60">
        <f ca="1">'TYBCOM A'!E8/'TYBCOM A'!E$4</f>
        <v>1</v>
      </c>
      <c r="F8" s="60">
        <f ca="1">'TYBCOM A'!F8/'TYBCOM A'!F$4</f>
        <v>1</v>
      </c>
      <c r="G8" s="60" t="e">
        <f ca="1">'TYBCOM A'!G8/'TYBCOM A'!G$4</f>
        <v>#DIV/0!</v>
      </c>
      <c r="H8" s="60">
        <f ca="1">'TYBCOM A'!H8/'TYBCOM A'!H$4</f>
        <v>1</v>
      </c>
      <c r="I8" s="60">
        <f ca="1">'TYBCOM A'!I8/'TYBCOM A'!I$4</f>
        <v>1</v>
      </c>
      <c r="J8" s="60" t="e">
        <f ca="1">IF(C8="MR",'TYBCOM A'!J8/'TYBCOM A'!J$4,"")</f>
        <v>#DIV/0!</v>
      </c>
      <c r="K8" s="60" t="str">
        <f>IF(C8="DIT",'TYBCOM A'!K8/'TYBCOM A'!K$4,"")</f>
        <v/>
      </c>
      <c r="L8" s="60" t="str">
        <f>IF(D8="CSA",'TYBCOM A'!L8/'TYBCOM A'!L$4,"")</f>
        <v/>
      </c>
      <c r="M8" s="60" t="str">
        <f>IF(D8="CSA",'TYBCOM A'!M8/'TYBCOM A'!M$4,"")</f>
        <v/>
      </c>
      <c r="N8" s="60" t="str">
        <f>IF(D8="PHBW",'TYBCOM A'!N8/'TYBCOM A'!N$4,"")</f>
        <v/>
      </c>
      <c r="O8" s="60">
        <f ca="1">IF(D8="EM",'TYBCOM A'!O8/'TYBCOM A'!O$4,"")</f>
        <v>1</v>
      </c>
    </row>
    <row r="9" spans="1:15" ht="15.75" customHeight="1">
      <c r="A9" s="56">
        <v>2303</v>
      </c>
      <c r="B9" s="57" t="s">
        <v>40</v>
      </c>
      <c r="C9" s="58" t="s">
        <v>20</v>
      </c>
      <c r="D9" s="58" t="s">
        <v>4</v>
      </c>
      <c r="E9" s="60">
        <f ca="1">'TYBCOM A'!E9/'TYBCOM A'!E$4</f>
        <v>0.4</v>
      </c>
      <c r="F9" s="60">
        <f ca="1">'TYBCOM A'!F9/'TYBCOM A'!F$4</f>
        <v>0.5</v>
      </c>
      <c r="G9" s="60" t="e">
        <f ca="1">'TYBCOM A'!G9/'TYBCOM A'!G$4</f>
        <v>#DIV/0!</v>
      </c>
      <c r="H9" s="60">
        <f ca="1">'TYBCOM A'!H9/'TYBCOM A'!H$4</f>
        <v>0.33333333333333331</v>
      </c>
      <c r="I9" s="60">
        <f ca="1">'TYBCOM A'!I9/'TYBCOM A'!I$4</f>
        <v>0.33333333333333331</v>
      </c>
      <c r="J9" s="60" t="str">
        <f>IF(C9="MR",'TYBCOM A'!J9/'TYBCOM A'!J$4,"")</f>
        <v/>
      </c>
      <c r="K9" s="60" t="e">
        <f ca="1">IF(C9="DIT",'TYBCOM A'!K9/'TYBCOM A'!K$4,"")</f>
        <v>#DIV/0!</v>
      </c>
      <c r="L9" s="60">
        <f ca="1">IF(D9="CSA",'TYBCOM A'!L9/'TYBCOM A'!L$4,"")</f>
        <v>0.2</v>
      </c>
      <c r="M9" s="60" t="e">
        <f ca="1">IF(D9="CSA",'TYBCOM A'!M9/'TYBCOM A'!M$4,"")</f>
        <v>#DIV/0!</v>
      </c>
      <c r="N9" s="60" t="str">
        <f>IF(D9="PHBW",'TYBCOM A'!N9/'TYBCOM A'!N$4,"")</f>
        <v/>
      </c>
      <c r="O9" s="60" t="str">
        <f>IF(D9="EM",'TYBCOM A'!O9/'TYBCOM A'!O$4,"")</f>
        <v/>
      </c>
    </row>
    <row r="10" spans="1:15" ht="15.75" customHeight="1">
      <c r="A10" s="56">
        <v>2304</v>
      </c>
      <c r="B10" s="57" t="s">
        <v>41</v>
      </c>
      <c r="C10" s="58" t="s">
        <v>19</v>
      </c>
      <c r="D10" s="58" t="s">
        <v>4</v>
      </c>
      <c r="E10" s="60">
        <f ca="1">'TYBCOM A'!E10/'TYBCOM A'!E$4</f>
        <v>0.4</v>
      </c>
      <c r="F10" s="60">
        <f ca="1">'TYBCOM A'!F10/'TYBCOM A'!F$4</f>
        <v>0.5</v>
      </c>
      <c r="G10" s="60" t="e">
        <f ca="1">'TYBCOM A'!G10/'TYBCOM A'!G$4</f>
        <v>#DIV/0!</v>
      </c>
      <c r="H10" s="60">
        <f ca="1">'TYBCOM A'!H10/'TYBCOM A'!H$4</f>
        <v>0.33333333333333331</v>
      </c>
      <c r="I10" s="60">
        <f ca="1">'TYBCOM A'!I10/'TYBCOM A'!I$4</f>
        <v>0.66666666666666663</v>
      </c>
      <c r="J10" s="60" t="e">
        <f ca="1">IF(C10="MR",'TYBCOM A'!J10/'TYBCOM A'!J$4,"")</f>
        <v>#DIV/0!</v>
      </c>
      <c r="K10" s="60" t="str">
        <f>IF(C10="DIT",'TYBCOM A'!K10/'TYBCOM A'!K$4,"")</f>
        <v/>
      </c>
      <c r="L10" s="60">
        <f ca="1">IF(D10="CSA",'TYBCOM A'!L10/'TYBCOM A'!L$4,"")</f>
        <v>0.4</v>
      </c>
      <c r="M10" s="60" t="e">
        <f ca="1">IF(D10="CSA",'TYBCOM A'!M10/'TYBCOM A'!M$4,"")</f>
        <v>#DIV/0!</v>
      </c>
      <c r="N10" s="60" t="str">
        <f>IF(D10="PHBW",'TYBCOM A'!N10/'TYBCOM A'!N$4,"")</f>
        <v/>
      </c>
      <c r="O10" s="60" t="str">
        <f>IF(D10="EM",'TYBCOM A'!O10/'TYBCOM A'!O$4,"")</f>
        <v/>
      </c>
    </row>
    <row r="11" spans="1:15" ht="15.75" customHeight="1">
      <c r="A11" s="56">
        <v>2305</v>
      </c>
      <c r="B11" s="57" t="s">
        <v>42</v>
      </c>
      <c r="C11" s="58" t="s">
        <v>20</v>
      </c>
      <c r="D11" s="58" t="s">
        <v>4</v>
      </c>
      <c r="E11" s="60">
        <f ca="1">'TYBCOM A'!E11/'TYBCOM A'!E$4</f>
        <v>0.4</v>
      </c>
      <c r="F11" s="60">
        <f ca="1">'TYBCOM A'!F11/'TYBCOM A'!F$4</f>
        <v>0.83333333333333337</v>
      </c>
      <c r="G11" s="60" t="e">
        <f ca="1">'TYBCOM A'!G11/'TYBCOM A'!G$4</f>
        <v>#DIV/0!</v>
      </c>
      <c r="H11" s="60">
        <f ca="1">'TYBCOM A'!H11/'TYBCOM A'!H$4</f>
        <v>1</v>
      </c>
      <c r="I11" s="60">
        <f ca="1">'TYBCOM A'!I11/'TYBCOM A'!I$4</f>
        <v>0.66666666666666663</v>
      </c>
      <c r="J11" s="60" t="str">
        <f>IF(C11="MR",'TYBCOM A'!J11/'TYBCOM A'!J$4,"")</f>
        <v/>
      </c>
      <c r="K11" s="60" t="e">
        <f ca="1">IF(C11="DIT",'TYBCOM A'!K11/'TYBCOM A'!K$4,"")</f>
        <v>#DIV/0!</v>
      </c>
      <c r="L11" s="60">
        <f ca="1">IF(D11="CSA",'TYBCOM A'!L11/'TYBCOM A'!L$4,"")</f>
        <v>0.4</v>
      </c>
      <c r="M11" s="60" t="e">
        <f ca="1">IF(D11="CSA",'TYBCOM A'!M11/'TYBCOM A'!M$4,"")</f>
        <v>#DIV/0!</v>
      </c>
      <c r="N11" s="60" t="str">
        <f>IF(D11="PHBW",'TYBCOM A'!N11/'TYBCOM A'!N$4,"")</f>
        <v/>
      </c>
      <c r="O11" s="60" t="str">
        <f>IF(D11="EM",'TYBCOM A'!O11/'TYBCOM A'!O$4,"")</f>
        <v/>
      </c>
    </row>
    <row r="12" spans="1:15" ht="15.75" customHeight="1">
      <c r="A12" s="56">
        <v>2306</v>
      </c>
      <c r="B12" s="57" t="s">
        <v>43</v>
      </c>
      <c r="C12" s="58" t="s">
        <v>19</v>
      </c>
      <c r="D12" s="58" t="s">
        <v>38</v>
      </c>
      <c r="E12" s="60">
        <f ca="1">'TYBCOM A'!E12/'TYBCOM A'!E$4</f>
        <v>0.2</v>
      </c>
      <c r="F12" s="60">
        <f ca="1">'TYBCOM A'!F12/'TYBCOM A'!F$4</f>
        <v>0.16666666666666666</v>
      </c>
      <c r="G12" s="60" t="e">
        <f ca="1">'TYBCOM A'!G12/'TYBCOM A'!G$4</f>
        <v>#DIV/0!</v>
      </c>
      <c r="H12" s="60">
        <f ca="1">'TYBCOM A'!H12/'TYBCOM A'!H$4</f>
        <v>0.33333333333333331</v>
      </c>
      <c r="I12" s="60">
        <f ca="1">'TYBCOM A'!I12/'TYBCOM A'!I$4</f>
        <v>0.33333333333333331</v>
      </c>
      <c r="J12" s="60" t="e">
        <f ca="1">IF(C12="MR",'TYBCOM A'!J12/'TYBCOM A'!J$4,"")</f>
        <v>#DIV/0!</v>
      </c>
      <c r="K12" s="60" t="str">
        <f>IF(C12="DIT",'TYBCOM A'!K12/'TYBCOM A'!K$4,"")</f>
        <v/>
      </c>
      <c r="L12" s="60" t="str">
        <f>IF(D12="CSA",'TYBCOM A'!L12/'TYBCOM A'!L$4,"")</f>
        <v/>
      </c>
      <c r="M12" s="60" t="str">
        <f>IF(D12="CSA",'TYBCOM A'!M12/'TYBCOM A'!M$4,"")</f>
        <v/>
      </c>
      <c r="N12" s="60" t="str">
        <f>IF(D12="PHBW",'TYBCOM A'!N12/'TYBCOM A'!N$4,"")</f>
        <v/>
      </c>
      <c r="O12" s="60">
        <f ca="1">IF(D12="EM",'TYBCOM A'!O12/'TYBCOM A'!O$4,"")</f>
        <v>0</v>
      </c>
    </row>
    <row r="13" spans="1:15" ht="15.75" customHeight="1">
      <c r="A13" s="56">
        <v>2307</v>
      </c>
      <c r="B13" s="57" t="s">
        <v>44</v>
      </c>
      <c r="C13" s="58" t="s">
        <v>19</v>
      </c>
      <c r="D13" s="58" t="s">
        <v>45</v>
      </c>
      <c r="E13" s="60">
        <f ca="1">'TYBCOM A'!E13/'TYBCOM A'!E$4</f>
        <v>0.6</v>
      </c>
      <c r="F13" s="60">
        <f ca="1">'TYBCOM A'!F13/'TYBCOM A'!F$4</f>
        <v>0</v>
      </c>
      <c r="G13" s="60" t="e">
        <f ca="1">'TYBCOM A'!G13/'TYBCOM A'!G$4</f>
        <v>#DIV/0!</v>
      </c>
      <c r="H13" s="60">
        <f ca="1">'TYBCOM A'!H13/'TYBCOM A'!H$4</f>
        <v>0.33333333333333331</v>
      </c>
      <c r="I13" s="60">
        <f ca="1">'TYBCOM A'!I13/'TYBCOM A'!I$4</f>
        <v>0</v>
      </c>
      <c r="J13" s="60" t="e">
        <f ca="1">IF(C13="MR",'TYBCOM A'!J13/'TYBCOM A'!J$4,"")</f>
        <v>#DIV/0!</v>
      </c>
      <c r="K13" s="60" t="str">
        <f>IF(C13="DIT",'TYBCOM A'!K13/'TYBCOM A'!K$4,"")</f>
        <v/>
      </c>
      <c r="L13" s="60" t="str">
        <f>IF(D13="CSA",'TYBCOM A'!L13/'TYBCOM A'!L$4,"")</f>
        <v/>
      </c>
      <c r="M13" s="60" t="str">
        <f>IF(D13="CSA",'TYBCOM A'!M13/'TYBCOM A'!M$4,"")</f>
        <v/>
      </c>
      <c r="N13" s="60">
        <f ca="1">IF(D13="PHBW",'TYBCOM A'!N13/'TYBCOM A'!N$4,"")</f>
        <v>0.6</v>
      </c>
      <c r="O13" s="60" t="str">
        <f>IF(D13="EM",'TYBCOM A'!O13/'TYBCOM A'!O$4,"")</f>
        <v/>
      </c>
    </row>
    <row r="14" spans="1:15" ht="15.75" customHeight="1">
      <c r="A14" s="56">
        <v>2308</v>
      </c>
      <c r="B14" s="57" t="s">
        <v>46</v>
      </c>
      <c r="C14" s="58" t="s">
        <v>19</v>
      </c>
      <c r="D14" s="58" t="s">
        <v>38</v>
      </c>
      <c r="E14" s="60">
        <f ca="1">'TYBCOM A'!E14/'TYBCOM A'!E$4</f>
        <v>1</v>
      </c>
      <c r="F14" s="60">
        <f ca="1">'TYBCOM A'!F14/'TYBCOM A'!F$4</f>
        <v>1</v>
      </c>
      <c r="G14" s="60" t="e">
        <f ca="1">'TYBCOM A'!G14/'TYBCOM A'!G$4</f>
        <v>#DIV/0!</v>
      </c>
      <c r="H14" s="60">
        <f ca="1">'TYBCOM A'!H14/'TYBCOM A'!H$4</f>
        <v>1</v>
      </c>
      <c r="I14" s="60">
        <f ca="1">'TYBCOM A'!I14/'TYBCOM A'!I$4</f>
        <v>1</v>
      </c>
      <c r="J14" s="60" t="e">
        <f ca="1">IF(C14="MR",'TYBCOM A'!J14/'TYBCOM A'!J$4,"")</f>
        <v>#DIV/0!</v>
      </c>
      <c r="K14" s="60" t="str">
        <f>IF(C14="DIT",'TYBCOM A'!K14/'TYBCOM A'!K$4,"")</f>
        <v/>
      </c>
      <c r="L14" s="60" t="str">
        <f>IF(D14="CSA",'TYBCOM A'!L14/'TYBCOM A'!L$4,"")</f>
        <v/>
      </c>
      <c r="M14" s="60" t="str">
        <f>IF(D14="CSA",'TYBCOM A'!M14/'TYBCOM A'!M$4,"")</f>
        <v/>
      </c>
      <c r="N14" s="60" t="str">
        <f>IF(D14="PHBW",'TYBCOM A'!N14/'TYBCOM A'!N$4,"")</f>
        <v/>
      </c>
      <c r="O14" s="60">
        <f ca="1">IF(D14="EM",'TYBCOM A'!O14/'TYBCOM A'!O$4,"")</f>
        <v>1</v>
      </c>
    </row>
    <row r="15" spans="1:15" ht="15.75" customHeight="1">
      <c r="A15" s="56">
        <v>2309</v>
      </c>
      <c r="B15" s="57" t="s">
        <v>47</v>
      </c>
      <c r="C15" s="58" t="s">
        <v>19</v>
      </c>
      <c r="D15" s="58" t="s">
        <v>45</v>
      </c>
      <c r="E15" s="60">
        <f ca="1">'TYBCOM A'!E15/'TYBCOM A'!E$4</f>
        <v>0.6</v>
      </c>
      <c r="F15" s="60">
        <f ca="1">'TYBCOM A'!F15/'TYBCOM A'!F$4</f>
        <v>0.33333333333333331</v>
      </c>
      <c r="G15" s="60" t="e">
        <f ca="1">'TYBCOM A'!G15/'TYBCOM A'!G$4</f>
        <v>#DIV/0!</v>
      </c>
      <c r="H15" s="60">
        <f ca="1">'TYBCOM A'!H15/'TYBCOM A'!H$4</f>
        <v>1</v>
      </c>
      <c r="I15" s="60">
        <f ca="1">'TYBCOM A'!I15/'TYBCOM A'!I$4</f>
        <v>0.33333333333333331</v>
      </c>
      <c r="J15" s="60" t="e">
        <f ca="1">IF(C15="MR",'TYBCOM A'!J15/'TYBCOM A'!J$4,"")</f>
        <v>#DIV/0!</v>
      </c>
      <c r="K15" s="60" t="str">
        <f>IF(C15="DIT",'TYBCOM A'!K15/'TYBCOM A'!K$4,"")</f>
        <v/>
      </c>
      <c r="L15" s="60" t="str">
        <f>IF(D15="CSA",'TYBCOM A'!L15/'TYBCOM A'!L$4,"")</f>
        <v/>
      </c>
      <c r="M15" s="60" t="str">
        <f>IF(D15="CSA",'TYBCOM A'!M15/'TYBCOM A'!M$4,"")</f>
        <v/>
      </c>
      <c r="N15" s="60">
        <f ca="1">IF(D15="PHBW",'TYBCOM A'!N15/'TYBCOM A'!N$4,"")</f>
        <v>0.6</v>
      </c>
      <c r="O15" s="60" t="str">
        <f>IF(D15="EM",'TYBCOM A'!O15/'TYBCOM A'!O$4,"")</f>
        <v/>
      </c>
    </row>
    <row r="16" spans="1:15" ht="15.75" customHeight="1">
      <c r="A16" s="56">
        <v>2310</v>
      </c>
      <c r="B16" s="57" t="s">
        <v>48</v>
      </c>
      <c r="C16" s="58" t="s">
        <v>19</v>
      </c>
      <c r="D16" s="58" t="s">
        <v>45</v>
      </c>
      <c r="E16" s="60">
        <f ca="1">'TYBCOM A'!E16/'TYBCOM A'!E$4</f>
        <v>1</v>
      </c>
      <c r="F16" s="60">
        <f ca="1">'TYBCOM A'!F16/'TYBCOM A'!F$4</f>
        <v>1</v>
      </c>
      <c r="G16" s="60" t="e">
        <f ca="1">'TYBCOM A'!G16/'TYBCOM A'!G$4</f>
        <v>#DIV/0!</v>
      </c>
      <c r="H16" s="60">
        <f ca="1">'TYBCOM A'!H16/'TYBCOM A'!H$4</f>
        <v>1</v>
      </c>
      <c r="I16" s="60">
        <f ca="1">'TYBCOM A'!I16/'TYBCOM A'!I$4</f>
        <v>0.66666666666666663</v>
      </c>
      <c r="J16" s="60" t="e">
        <f ca="1">IF(C16="MR",'TYBCOM A'!J16/'TYBCOM A'!J$4,"")</f>
        <v>#DIV/0!</v>
      </c>
      <c r="K16" s="60" t="str">
        <f>IF(C16="DIT",'TYBCOM A'!K16/'TYBCOM A'!K$4,"")</f>
        <v/>
      </c>
      <c r="L16" s="60" t="str">
        <f>IF(D16="CSA",'TYBCOM A'!L16/'TYBCOM A'!L$4,"")</f>
        <v/>
      </c>
      <c r="M16" s="60" t="str">
        <f>IF(D16="CSA",'TYBCOM A'!M16/'TYBCOM A'!M$4,"")</f>
        <v/>
      </c>
      <c r="N16" s="60">
        <f ca="1">IF(D16="PHBW",'TYBCOM A'!N16/'TYBCOM A'!N$4,"")</f>
        <v>1</v>
      </c>
      <c r="O16" s="60" t="str">
        <f>IF(D16="EM",'TYBCOM A'!O16/'TYBCOM A'!O$4,"")</f>
        <v/>
      </c>
    </row>
    <row r="17" spans="1:15" ht="15.75" customHeight="1">
      <c r="A17" s="56">
        <v>2311</v>
      </c>
      <c r="B17" s="57" t="s">
        <v>49</v>
      </c>
      <c r="C17" s="58" t="s">
        <v>20</v>
      </c>
      <c r="D17" s="58" t="s">
        <v>45</v>
      </c>
      <c r="E17" s="60">
        <f ca="1">'TYBCOM A'!E17/'TYBCOM A'!E$4</f>
        <v>0.4</v>
      </c>
      <c r="F17" s="60">
        <f ca="1">'TYBCOM A'!F17/'TYBCOM A'!F$4</f>
        <v>0.5</v>
      </c>
      <c r="G17" s="60" t="e">
        <f ca="1">'TYBCOM A'!G17/'TYBCOM A'!G$4</f>
        <v>#DIV/0!</v>
      </c>
      <c r="H17" s="60">
        <f ca="1">'TYBCOM A'!H17/'TYBCOM A'!H$4</f>
        <v>0.66666666666666663</v>
      </c>
      <c r="I17" s="60">
        <f ca="1">'TYBCOM A'!I17/'TYBCOM A'!I$4</f>
        <v>0.33333333333333331</v>
      </c>
      <c r="J17" s="60" t="str">
        <f>IF(C17="MR",'TYBCOM A'!J17/'TYBCOM A'!J$4,"")</f>
        <v/>
      </c>
      <c r="K17" s="60" t="e">
        <f ca="1">IF(C17="DIT",'TYBCOM A'!K17/'TYBCOM A'!K$4,"")</f>
        <v>#DIV/0!</v>
      </c>
      <c r="L17" s="60" t="str">
        <f>IF(D17="CSA",'TYBCOM A'!L17/'TYBCOM A'!L$4,"")</f>
        <v/>
      </c>
      <c r="M17" s="60" t="str">
        <f>IF(D17="CSA",'TYBCOM A'!M17/'TYBCOM A'!M$4,"")</f>
        <v/>
      </c>
      <c r="N17" s="60">
        <f ca="1">IF(D17="PHBW",'TYBCOM A'!N17/'TYBCOM A'!N$4,"")</f>
        <v>0.4</v>
      </c>
      <c r="O17" s="60" t="str">
        <f>IF(D17="EM",'TYBCOM A'!O17/'TYBCOM A'!O$4,"")</f>
        <v/>
      </c>
    </row>
    <row r="18" spans="1:15" ht="15.75" customHeight="1">
      <c r="A18" s="56">
        <v>2312</v>
      </c>
      <c r="B18" s="57" t="s">
        <v>50</v>
      </c>
      <c r="C18" s="58" t="s">
        <v>19</v>
      </c>
      <c r="D18" s="58" t="s">
        <v>38</v>
      </c>
      <c r="E18" s="60">
        <f ca="1">'TYBCOM A'!E18/'TYBCOM A'!E$4</f>
        <v>0.6</v>
      </c>
      <c r="F18" s="60">
        <f ca="1">'TYBCOM A'!F18/'TYBCOM A'!F$4</f>
        <v>0.5</v>
      </c>
      <c r="G18" s="60" t="e">
        <f ca="1">'TYBCOM A'!G18/'TYBCOM A'!G$4</f>
        <v>#DIV/0!</v>
      </c>
      <c r="H18" s="60">
        <f ca="1">'TYBCOM A'!H18/'TYBCOM A'!H$4</f>
        <v>1</v>
      </c>
      <c r="I18" s="60">
        <f ca="1">'TYBCOM A'!I18/'TYBCOM A'!I$4</f>
        <v>0</v>
      </c>
      <c r="J18" s="60" t="e">
        <f ca="1">IF(C18="MR",'TYBCOM A'!J18/'TYBCOM A'!J$4,"")</f>
        <v>#DIV/0!</v>
      </c>
      <c r="K18" s="60" t="str">
        <f>IF(C18="DIT",'TYBCOM A'!K18/'TYBCOM A'!K$4,"")</f>
        <v/>
      </c>
      <c r="L18" s="60" t="str">
        <f>IF(D18="CSA",'TYBCOM A'!L18/'TYBCOM A'!L$4,"")</f>
        <v/>
      </c>
      <c r="M18" s="60" t="str">
        <f>IF(D18="CSA",'TYBCOM A'!M18/'TYBCOM A'!M$4,"")</f>
        <v/>
      </c>
      <c r="N18" s="60" t="str">
        <f>IF(D18="PHBW",'TYBCOM A'!N18/'TYBCOM A'!N$4,"")</f>
        <v/>
      </c>
      <c r="O18" s="60">
        <f ca="1">IF(D18="EM",'TYBCOM A'!O18/'TYBCOM A'!O$4,"")</f>
        <v>0.6</v>
      </c>
    </row>
    <row r="19" spans="1:15" ht="15.75" customHeight="1">
      <c r="A19" s="56">
        <v>2313</v>
      </c>
      <c r="B19" s="57" t="s">
        <v>51</v>
      </c>
      <c r="C19" s="58" t="s">
        <v>19</v>
      </c>
      <c r="D19" s="58" t="s">
        <v>38</v>
      </c>
      <c r="E19" s="60">
        <f ca="1">'TYBCOM A'!E19/'TYBCOM A'!E$4</f>
        <v>0.8</v>
      </c>
      <c r="F19" s="60">
        <f ca="1">'TYBCOM A'!F19/'TYBCOM A'!F$4</f>
        <v>1</v>
      </c>
      <c r="G19" s="60" t="e">
        <f ca="1">'TYBCOM A'!G19/'TYBCOM A'!G$4</f>
        <v>#DIV/0!</v>
      </c>
      <c r="H19" s="60">
        <f ca="1">'TYBCOM A'!H19/'TYBCOM A'!H$4</f>
        <v>0.66666666666666663</v>
      </c>
      <c r="I19" s="60">
        <f ca="1">'TYBCOM A'!I19/'TYBCOM A'!I$4</f>
        <v>0.66666666666666663</v>
      </c>
      <c r="J19" s="60" t="e">
        <f ca="1">IF(C19="MR",'TYBCOM A'!J19/'TYBCOM A'!J$4,"")</f>
        <v>#DIV/0!</v>
      </c>
      <c r="K19" s="60" t="str">
        <f>IF(C19="DIT",'TYBCOM A'!K19/'TYBCOM A'!K$4,"")</f>
        <v/>
      </c>
      <c r="L19" s="60" t="str">
        <f>IF(D19="CSA",'TYBCOM A'!L19/'TYBCOM A'!L$4,"")</f>
        <v/>
      </c>
      <c r="M19" s="60" t="str">
        <f>IF(D19="CSA",'TYBCOM A'!M19/'TYBCOM A'!M$4,"")</f>
        <v/>
      </c>
      <c r="N19" s="60" t="str">
        <f>IF(D19="PHBW",'TYBCOM A'!N19/'TYBCOM A'!N$4,"")</f>
        <v/>
      </c>
      <c r="O19" s="60">
        <f ca="1">IF(D19="EM",'TYBCOM A'!O19/'TYBCOM A'!O$4,"")</f>
        <v>0.8</v>
      </c>
    </row>
    <row r="20" spans="1:15" ht="15.75" customHeight="1">
      <c r="A20" s="56">
        <v>2314</v>
      </c>
      <c r="B20" s="57" t="s">
        <v>52</v>
      </c>
      <c r="C20" s="58" t="s">
        <v>19</v>
      </c>
      <c r="D20" s="58" t="s">
        <v>4</v>
      </c>
      <c r="E20" s="60">
        <f ca="1">'TYBCOM A'!E20/'TYBCOM A'!E$4</f>
        <v>0.4</v>
      </c>
      <c r="F20" s="60">
        <f ca="1">'TYBCOM A'!F20/'TYBCOM A'!F$4</f>
        <v>0.66666666666666663</v>
      </c>
      <c r="G20" s="60" t="e">
        <f ca="1">'TYBCOM A'!G20/'TYBCOM A'!G$4</f>
        <v>#DIV/0!</v>
      </c>
      <c r="H20" s="60">
        <f ca="1">'TYBCOM A'!H20/'TYBCOM A'!H$4</f>
        <v>1</v>
      </c>
      <c r="I20" s="60">
        <f ca="1">'TYBCOM A'!I20/'TYBCOM A'!I$4</f>
        <v>0.33333333333333331</v>
      </c>
      <c r="J20" s="60" t="e">
        <f ca="1">IF(C20="MR",'TYBCOM A'!J20/'TYBCOM A'!J$4,"")</f>
        <v>#DIV/0!</v>
      </c>
      <c r="K20" s="60" t="str">
        <f>IF(C20="DIT",'TYBCOM A'!K20/'TYBCOM A'!K$4,"")</f>
        <v/>
      </c>
      <c r="L20" s="60">
        <f ca="1">IF(D20="CSA",'TYBCOM A'!L20/'TYBCOM A'!L$4,"")</f>
        <v>0.2</v>
      </c>
      <c r="M20" s="60" t="e">
        <f ca="1">IF(D20="CSA",'TYBCOM A'!M20/'TYBCOM A'!M$4,"")</f>
        <v>#DIV/0!</v>
      </c>
      <c r="N20" s="60" t="str">
        <f>IF(D20="PHBW",'TYBCOM A'!N20/'TYBCOM A'!N$4,"")</f>
        <v/>
      </c>
      <c r="O20" s="60" t="str">
        <f>IF(D20="EM",'TYBCOM A'!O20/'TYBCOM A'!O$4,"")</f>
        <v/>
      </c>
    </row>
    <row r="21" spans="1:15" ht="15.75" customHeight="1">
      <c r="A21" s="56">
        <v>2315</v>
      </c>
      <c r="B21" s="57" t="s">
        <v>53</v>
      </c>
      <c r="C21" s="58" t="s">
        <v>19</v>
      </c>
      <c r="D21" s="58" t="s">
        <v>45</v>
      </c>
      <c r="E21" s="60">
        <f ca="1">'TYBCOM A'!E21/'TYBCOM A'!E$4</f>
        <v>0.2</v>
      </c>
      <c r="F21" s="60">
        <f ca="1">'TYBCOM A'!F21/'TYBCOM A'!F$4</f>
        <v>0.16666666666666666</v>
      </c>
      <c r="G21" s="60" t="e">
        <f ca="1">'TYBCOM A'!G21/'TYBCOM A'!G$4</f>
        <v>#DIV/0!</v>
      </c>
      <c r="H21" s="60">
        <f ca="1">'TYBCOM A'!H21/'TYBCOM A'!H$4</f>
        <v>0.33333333333333331</v>
      </c>
      <c r="I21" s="60">
        <f ca="1">'TYBCOM A'!I21/'TYBCOM A'!I$4</f>
        <v>0.66666666666666663</v>
      </c>
      <c r="J21" s="60" t="e">
        <f ca="1">IF(C21="MR",'TYBCOM A'!J21/'TYBCOM A'!J$4,"")</f>
        <v>#DIV/0!</v>
      </c>
      <c r="K21" s="60" t="str">
        <f>IF(C21="DIT",'TYBCOM A'!K21/'TYBCOM A'!K$4,"")</f>
        <v/>
      </c>
      <c r="L21" s="60" t="str">
        <f>IF(D21="CSA",'TYBCOM A'!L21/'TYBCOM A'!L$4,"")</f>
        <v/>
      </c>
      <c r="M21" s="60" t="str">
        <f>IF(D21="CSA",'TYBCOM A'!M21/'TYBCOM A'!M$4,"")</f>
        <v/>
      </c>
      <c r="N21" s="60">
        <f ca="1">IF(D21="PHBW",'TYBCOM A'!N21/'TYBCOM A'!N$4,"")</f>
        <v>0.2</v>
      </c>
      <c r="O21" s="60" t="str">
        <f>IF(D21="EM",'TYBCOM A'!O21/'TYBCOM A'!O$4,"")</f>
        <v/>
      </c>
    </row>
    <row r="22" spans="1:15" ht="12.75">
      <c r="A22" s="56">
        <v>2316</v>
      </c>
      <c r="B22" s="57" t="s">
        <v>54</v>
      </c>
      <c r="C22" s="58" t="s">
        <v>19</v>
      </c>
      <c r="D22" s="58" t="s">
        <v>4</v>
      </c>
      <c r="E22" s="60">
        <f ca="1">'TYBCOM A'!E22/'TYBCOM A'!E$4</f>
        <v>0.6</v>
      </c>
      <c r="F22" s="60">
        <f ca="1">'TYBCOM A'!F22/'TYBCOM A'!F$4</f>
        <v>0.16666666666666666</v>
      </c>
      <c r="G22" s="60" t="e">
        <f ca="1">'TYBCOM A'!G22/'TYBCOM A'!G$4</f>
        <v>#DIV/0!</v>
      </c>
      <c r="H22" s="60">
        <f ca="1">'TYBCOM A'!H22/'TYBCOM A'!H$4</f>
        <v>0.33333333333333331</v>
      </c>
      <c r="I22" s="60">
        <f ca="1">'TYBCOM A'!I22/'TYBCOM A'!I$4</f>
        <v>0.33333333333333331</v>
      </c>
      <c r="J22" s="60" t="e">
        <f ca="1">IF(C22="MR",'TYBCOM A'!J22/'TYBCOM A'!J$4,"")</f>
        <v>#DIV/0!</v>
      </c>
      <c r="K22" s="60" t="str">
        <f>IF(C22="DIT",'TYBCOM A'!K22/'TYBCOM A'!K$4,"")</f>
        <v/>
      </c>
      <c r="L22" s="60">
        <f ca="1">IF(D22="CSA",'TYBCOM A'!L22/'TYBCOM A'!L$4,"")</f>
        <v>0.6</v>
      </c>
      <c r="M22" s="60" t="e">
        <f ca="1">IF(D22="CSA",'TYBCOM A'!M22/'TYBCOM A'!M$4,"")</f>
        <v>#DIV/0!</v>
      </c>
      <c r="N22" s="60" t="str">
        <f>IF(D22="PHBW",'TYBCOM A'!N22/'TYBCOM A'!N$4,"")</f>
        <v/>
      </c>
      <c r="O22" s="60" t="str">
        <f>IF(D22="EM",'TYBCOM A'!O22/'TYBCOM A'!O$4,"")</f>
        <v/>
      </c>
    </row>
    <row r="23" spans="1:15" ht="12.75">
      <c r="A23" s="56">
        <v>2317</v>
      </c>
      <c r="B23" s="57" t="s">
        <v>55</v>
      </c>
      <c r="C23" s="58" t="s">
        <v>19</v>
      </c>
      <c r="D23" s="58" t="s">
        <v>45</v>
      </c>
      <c r="E23" s="60">
        <f ca="1">'TYBCOM A'!E23/'TYBCOM A'!E$4</f>
        <v>0.4</v>
      </c>
      <c r="F23" s="60">
        <f ca="1">'TYBCOM A'!F23/'TYBCOM A'!F$4</f>
        <v>0</v>
      </c>
      <c r="G23" s="60" t="e">
        <f ca="1">'TYBCOM A'!G23/'TYBCOM A'!G$4</f>
        <v>#DIV/0!</v>
      </c>
      <c r="H23" s="60">
        <f ca="1">'TYBCOM A'!H23/'TYBCOM A'!H$4</f>
        <v>0.66666666666666663</v>
      </c>
      <c r="I23" s="60">
        <f ca="1">'TYBCOM A'!I23/'TYBCOM A'!I$4</f>
        <v>0.33333333333333331</v>
      </c>
      <c r="J23" s="60" t="e">
        <f ca="1">IF(C23="MR",'TYBCOM A'!J23/'TYBCOM A'!J$4,"")</f>
        <v>#DIV/0!</v>
      </c>
      <c r="K23" s="60" t="str">
        <f>IF(C23="DIT",'TYBCOM A'!K23/'TYBCOM A'!K$4,"")</f>
        <v/>
      </c>
      <c r="L23" s="60" t="str">
        <f>IF(D23="CSA",'TYBCOM A'!L23/'TYBCOM A'!L$4,"")</f>
        <v/>
      </c>
      <c r="M23" s="60" t="str">
        <f>IF(D23="CSA",'TYBCOM A'!M23/'TYBCOM A'!M$4,"")</f>
        <v/>
      </c>
      <c r="N23" s="60">
        <f ca="1">IF(D23="PHBW",'TYBCOM A'!N23/'TYBCOM A'!N$4,"")</f>
        <v>0.4</v>
      </c>
      <c r="O23" s="60" t="str">
        <f>IF(D23="EM",'TYBCOM A'!O23/'TYBCOM A'!O$4,"")</f>
        <v/>
      </c>
    </row>
    <row r="24" spans="1:15" ht="12.75">
      <c r="A24" s="56">
        <v>2318</v>
      </c>
      <c r="B24" s="57" t="s">
        <v>56</v>
      </c>
      <c r="C24" s="58" t="s">
        <v>19</v>
      </c>
      <c r="D24" s="58" t="s">
        <v>45</v>
      </c>
      <c r="E24" s="60">
        <f ca="1">'TYBCOM A'!E24/'TYBCOM A'!E$4</f>
        <v>0.2</v>
      </c>
      <c r="F24" s="60">
        <f ca="1">'TYBCOM A'!F24/'TYBCOM A'!F$4</f>
        <v>0.83333333333333337</v>
      </c>
      <c r="G24" s="60" t="e">
        <f ca="1">'TYBCOM A'!G24/'TYBCOM A'!G$4</f>
        <v>#DIV/0!</v>
      </c>
      <c r="H24" s="60">
        <f ca="1">'TYBCOM A'!H24/'TYBCOM A'!H$4</f>
        <v>1</v>
      </c>
      <c r="I24" s="60">
        <f ca="1">'TYBCOM A'!I24/'TYBCOM A'!I$4</f>
        <v>0.66666666666666663</v>
      </c>
      <c r="J24" s="60" t="e">
        <f ca="1">IF(C24="MR",'TYBCOM A'!J24/'TYBCOM A'!J$4,"")</f>
        <v>#DIV/0!</v>
      </c>
      <c r="K24" s="60" t="str">
        <f>IF(C24="DIT",'TYBCOM A'!K24/'TYBCOM A'!K$4,"")</f>
        <v/>
      </c>
      <c r="L24" s="60" t="str">
        <f>IF(D24="CSA",'TYBCOM A'!L24/'TYBCOM A'!L$4,"")</f>
        <v/>
      </c>
      <c r="M24" s="60" t="str">
        <f>IF(D24="CSA",'TYBCOM A'!M24/'TYBCOM A'!M$4,"")</f>
        <v/>
      </c>
      <c r="N24" s="60">
        <f ca="1">IF(D24="PHBW",'TYBCOM A'!N24/'TYBCOM A'!N$4,"")</f>
        <v>0.2</v>
      </c>
      <c r="O24" s="60" t="str">
        <f>IF(D24="EM",'TYBCOM A'!O24/'TYBCOM A'!O$4,"")</f>
        <v/>
      </c>
    </row>
    <row r="25" spans="1:15" ht="12.75">
      <c r="A25" s="56">
        <v>2319</v>
      </c>
      <c r="B25" s="57" t="s">
        <v>57</v>
      </c>
      <c r="C25" s="58" t="s">
        <v>20</v>
      </c>
      <c r="D25" s="58" t="s">
        <v>4</v>
      </c>
      <c r="E25" s="60">
        <f ca="1">'TYBCOM A'!E25/'TYBCOM A'!E$4</f>
        <v>0.6</v>
      </c>
      <c r="F25" s="60">
        <f ca="1">'TYBCOM A'!F25/'TYBCOM A'!F$4</f>
        <v>0.83333333333333337</v>
      </c>
      <c r="G25" s="60" t="e">
        <f ca="1">'TYBCOM A'!G25/'TYBCOM A'!G$4</f>
        <v>#DIV/0!</v>
      </c>
      <c r="H25" s="60">
        <f ca="1">'TYBCOM A'!H25/'TYBCOM A'!H$4</f>
        <v>1</v>
      </c>
      <c r="I25" s="60">
        <f ca="1">'TYBCOM A'!I25/'TYBCOM A'!I$4</f>
        <v>0.66666666666666663</v>
      </c>
      <c r="J25" s="60" t="str">
        <f>IF(C25="MR",'TYBCOM A'!J25/'TYBCOM A'!J$4,"")</f>
        <v/>
      </c>
      <c r="K25" s="60" t="e">
        <f ca="1">IF(C25="DIT",'TYBCOM A'!K25/'TYBCOM A'!K$4,"")</f>
        <v>#DIV/0!</v>
      </c>
      <c r="L25" s="60">
        <f ca="1">IF(D25="CSA",'TYBCOM A'!L25/'TYBCOM A'!L$4,"")</f>
        <v>0.6</v>
      </c>
      <c r="M25" s="60" t="e">
        <f ca="1">IF(D25="CSA",'TYBCOM A'!M25/'TYBCOM A'!M$4,"")</f>
        <v>#DIV/0!</v>
      </c>
      <c r="N25" s="60" t="str">
        <f>IF(D25="PHBW",'TYBCOM A'!N25/'TYBCOM A'!N$4,"")</f>
        <v/>
      </c>
      <c r="O25" s="60" t="str">
        <f>IF(D25="EM",'TYBCOM A'!O25/'TYBCOM A'!O$4,"")</f>
        <v/>
      </c>
    </row>
    <row r="26" spans="1:15" ht="12.75">
      <c r="A26" s="56">
        <v>2320</v>
      </c>
      <c r="B26" s="57" t="s">
        <v>58</v>
      </c>
      <c r="C26" s="58" t="s">
        <v>19</v>
      </c>
      <c r="D26" s="58" t="s">
        <v>45</v>
      </c>
      <c r="E26" s="60">
        <f ca="1">'TYBCOM A'!E26/'TYBCOM A'!E$4</f>
        <v>0.8</v>
      </c>
      <c r="F26" s="60">
        <f ca="1">'TYBCOM A'!F26/'TYBCOM A'!F$4</f>
        <v>0.66666666666666663</v>
      </c>
      <c r="G26" s="60" t="e">
        <f ca="1">'TYBCOM A'!G26/'TYBCOM A'!G$4</f>
        <v>#DIV/0!</v>
      </c>
      <c r="H26" s="60">
        <f ca="1">'TYBCOM A'!H26/'TYBCOM A'!H$4</f>
        <v>1</v>
      </c>
      <c r="I26" s="60">
        <f ca="1">'TYBCOM A'!I26/'TYBCOM A'!I$4</f>
        <v>1</v>
      </c>
      <c r="J26" s="60" t="e">
        <f ca="1">IF(C26="MR",'TYBCOM A'!J26/'TYBCOM A'!J$4,"")</f>
        <v>#DIV/0!</v>
      </c>
      <c r="K26" s="60" t="str">
        <f>IF(C26="DIT",'TYBCOM A'!K26/'TYBCOM A'!K$4,"")</f>
        <v/>
      </c>
      <c r="L26" s="60" t="str">
        <f>IF(D26="CSA",'TYBCOM A'!L26/'TYBCOM A'!L$4,"")</f>
        <v/>
      </c>
      <c r="M26" s="60" t="str">
        <f>IF(D26="CSA",'TYBCOM A'!M26/'TYBCOM A'!M$4,"")</f>
        <v/>
      </c>
      <c r="N26" s="60">
        <f ca="1">IF(D26="PHBW",'TYBCOM A'!N26/'TYBCOM A'!N$4,"")</f>
        <v>0.6</v>
      </c>
      <c r="O26" s="60" t="str">
        <f>IF(D26="EM",'TYBCOM A'!O26/'TYBCOM A'!O$4,"")</f>
        <v/>
      </c>
    </row>
    <row r="27" spans="1:15" ht="12.75">
      <c r="A27" s="56">
        <v>2321</v>
      </c>
      <c r="B27" s="57" t="s">
        <v>59</v>
      </c>
      <c r="C27" s="58" t="s">
        <v>19</v>
      </c>
      <c r="D27" s="58" t="s">
        <v>4</v>
      </c>
      <c r="E27" s="60">
        <f ca="1">'TYBCOM A'!E27/'TYBCOM A'!E$4</f>
        <v>0.4</v>
      </c>
      <c r="F27" s="60">
        <f ca="1">'TYBCOM A'!F27/'TYBCOM A'!F$4</f>
        <v>0.16666666666666666</v>
      </c>
      <c r="G27" s="60" t="e">
        <f ca="1">'TYBCOM A'!G27/'TYBCOM A'!G$4</f>
        <v>#DIV/0!</v>
      </c>
      <c r="H27" s="60">
        <f ca="1">'TYBCOM A'!H27/'TYBCOM A'!H$4</f>
        <v>0.33333333333333331</v>
      </c>
      <c r="I27" s="60">
        <f ca="1">'TYBCOM A'!I27/'TYBCOM A'!I$4</f>
        <v>0.33333333333333331</v>
      </c>
      <c r="J27" s="60" t="e">
        <f ca="1">IF(C27="MR",'TYBCOM A'!J27/'TYBCOM A'!J$4,"")</f>
        <v>#DIV/0!</v>
      </c>
      <c r="K27" s="60" t="str">
        <f>IF(C27="DIT",'TYBCOM A'!K27/'TYBCOM A'!K$4,"")</f>
        <v/>
      </c>
      <c r="L27" s="60">
        <f ca="1">IF(D27="CSA",'TYBCOM A'!L27/'TYBCOM A'!L$4,"")</f>
        <v>0.2</v>
      </c>
      <c r="M27" s="60" t="e">
        <f ca="1">IF(D27="CSA",'TYBCOM A'!M27/'TYBCOM A'!M$4,"")</f>
        <v>#DIV/0!</v>
      </c>
      <c r="N27" s="60" t="str">
        <f>IF(D27="PHBW",'TYBCOM A'!N27/'TYBCOM A'!N$4,"")</f>
        <v/>
      </c>
      <c r="O27" s="60" t="str">
        <f>IF(D27="EM",'TYBCOM A'!O27/'TYBCOM A'!O$4,"")</f>
        <v/>
      </c>
    </row>
    <row r="28" spans="1:15" ht="12.75">
      <c r="A28" s="56">
        <v>2322</v>
      </c>
      <c r="B28" s="57" t="s">
        <v>60</v>
      </c>
      <c r="C28" s="58" t="s">
        <v>19</v>
      </c>
      <c r="D28" s="58" t="s">
        <v>38</v>
      </c>
      <c r="E28" s="60">
        <f ca="1">'TYBCOM A'!E28/'TYBCOM A'!E$4</f>
        <v>1</v>
      </c>
      <c r="F28" s="60">
        <f ca="1">'TYBCOM A'!F28/'TYBCOM A'!F$4</f>
        <v>1</v>
      </c>
      <c r="G28" s="60" t="e">
        <f ca="1">'TYBCOM A'!G28/'TYBCOM A'!G$4</f>
        <v>#DIV/0!</v>
      </c>
      <c r="H28" s="60">
        <f ca="1">'TYBCOM A'!H28/'TYBCOM A'!H$4</f>
        <v>1</v>
      </c>
      <c r="I28" s="60">
        <f ca="1">'TYBCOM A'!I28/'TYBCOM A'!I$4</f>
        <v>1</v>
      </c>
      <c r="J28" s="60" t="e">
        <f ca="1">IF(C28="MR",'TYBCOM A'!J28/'TYBCOM A'!J$4,"")</f>
        <v>#DIV/0!</v>
      </c>
      <c r="K28" s="60" t="str">
        <f>IF(C28="DIT",'TYBCOM A'!K28/'TYBCOM A'!K$4,"")</f>
        <v/>
      </c>
      <c r="L28" s="60" t="str">
        <f>IF(D28="CSA",'TYBCOM A'!L28/'TYBCOM A'!L$4,"")</f>
        <v/>
      </c>
      <c r="M28" s="60" t="str">
        <f>IF(D28="CSA",'TYBCOM A'!M28/'TYBCOM A'!M$4,"")</f>
        <v/>
      </c>
      <c r="N28" s="60" t="str">
        <f>IF(D28="PHBW",'TYBCOM A'!N28/'TYBCOM A'!N$4,"")</f>
        <v/>
      </c>
      <c r="O28" s="60">
        <f ca="1">IF(D28="EM",'TYBCOM A'!O28/'TYBCOM A'!O$4,"")</f>
        <v>1</v>
      </c>
    </row>
    <row r="29" spans="1:15" ht="12.75">
      <c r="A29" s="56">
        <v>2323</v>
      </c>
      <c r="B29" s="57" t="s">
        <v>61</v>
      </c>
      <c r="C29" s="58" t="s">
        <v>19</v>
      </c>
      <c r="D29" s="58" t="s">
        <v>4</v>
      </c>
      <c r="E29" s="60">
        <f ca="1">'TYBCOM A'!E29/'TYBCOM A'!E$4</f>
        <v>0.8</v>
      </c>
      <c r="F29" s="60">
        <f ca="1">'TYBCOM A'!F29/'TYBCOM A'!F$4</f>
        <v>0.66666666666666663</v>
      </c>
      <c r="G29" s="60" t="e">
        <f ca="1">'TYBCOM A'!G29/'TYBCOM A'!G$4</f>
        <v>#DIV/0!</v>
      </c>
      <c r="H29" s="60">
        <f ca="1">'TYBCOM A'!H29/'TYBCOM A'!H$4</f>
        <v>1</v>
      </c>
      <c r="I29" s="60">
        <f ca="1">'TYBCOM A'!I29/'TYBCOM A'!I$4</f>
        <v>1</v>
      </c>
      <c r="J29" s="60" t="e">
        <f ca="1">IF(C29="MR",'TYBCOM A'!J29/'TYBCOM A'!J$4,"")</f>
        <v>#DIV/0!</v>
      </c>
      <c r="K29" s="60" t="str">
        <f>IF(C29="DIT",'TYBCOM A'!K29/'TYBCOM A'!K$4,"")</f>
        <v/>
      </c>
      <c r="L29" s="60">
        <f ca="1">IF(D29="CSA",'TYBCOM A'!L29/'TYBCOM A'!L$4,"")</f>
        <v>0.6</v>
      </c>
      <c r="M29" s="60" t="e">
        <f ca="1">IF(D29="CSA",'TYBCOM A'!M29/'TYBCOM A'!M$4,"")</f>
        <v>#DIV/0!</v>
      </c>
      <c r="N29" s="60" t="str">
        <f>IF(D29="PHBW",'TYBCOM A'!N29/'TYBCOM A'!N$4,"")</f>
        <v/>
      </c>
      <c r="O29" s="60" t="str">
        <f>IF(D29="EM",'TYBCOM A'!O29/'TYBCOM A'!O$4,"")</f>
        <v/>
      </c>
    </row>
    <row r="30" spans="1:15" ht="12.75">
      <c r="A30" s="56">
        <v>2324</v>
      </c>
      <c r="B30" s="57" t="s">
        <v>63</v>
      </c>
      <c r="C30" s="58" t="s">
        <v>19</v>
      </c>
      <c r="D30" s="58" t="s">
        <v>45</v>
      </c>
      <c r="E30" s="60">
        <f ca="1">'TYBCOM A'!E30/'TYBCOM A'!E$4</f>
        <v>0.2</v>
      </c>
      <c r="F30" s="60">
        <f ca="1">'TYBCOM A'!F30/'TYBCOM A'!F$4</f>
        <v>0</v>
      </c>
      <c r="G30" s="60" t="e">
        <f ca="1">'TYBCOM A'!G30/'TYBCOM A'!G$4</f>
        <v>#DIV/0!</v>
      </c>
      <c r="H30" s="60">
        <f ca="1">'TYBCOM A'!H30/'TYBCOM A'!H$4</f>
        <v>0.33333333333333331</v>
      </c>
      <c r="I30" s="60">
        <f ca="1">'TYBCOM A'!I30/'TYBCOM A'!I$4</f>
        <v>0.33333333333333331</v>
      </c>
      <c r="J30" s="60" t="e">
        <f ca="1">IF(C30="MR",'TYBCOM A'!J30/'TYBCOM A'!J$4,"")</f>
        <v>#DIV/0!</v>
      </c>
      <c r="K30" s="60" t="str">
        <f>IF(C30="DIT",'TYBCOM A'!K30/'TYBCOM A'!K$4,"")</f>
        <v/>
      </c>
      <c r="L30" s="60" t="str">
        <f>IF(D30="CSA",'TYBCOM A'!L30/'TYBCOM A'!L$4,"")</f>
        <v/>
      </c>
      <c r="M30" s="60" t="str">
        <f>IF(D30="CSA",'TYBCOM A'!M30/'TYBCOM A'!M$4,"")</f>
        <v/>
      </c>
      <c r="N30" s="60">
        <f ca="1">IF(D30="PHBW",'TYBCOM A'!N30/'TYBCOM A'!N$4,"")</f>
        <v>0.4</v>
      </c>
      <c r="O30" s="60" t="str">
        <f>IF(D30="EM",'TYBCOM A'!O30/'TYBCOM A'!O$4,"")</f>
        <v/>
      </c>
    </row>
    <row r="31" spans="1:15" ht="12.75">
      <c r="A31" s="56">
        <v>2325</v>
      </c>
      <c r="B31" s="57" t="s">
        <v>64</v>
      </c>
      <c r="C31" s="58" t="s">
        <v>20</v>
      </c>
      <c r="D31" s="58" t="s">
        <v>4</v>
      </c>
      <c r="E31" s="60">
        <f ca="1">'TYBCOM A'!E31/'TYBCOM A'!E$4</f>
        <v>0.4</v>
      </c>
      <c r="F31" s="60">
        <f ca="1">'TYBCOM A'!F31/'TYBCOM A'!F$4</f>
        <v>0.83333333333333337</v>
      </c>
      <c r="G31" s="60" t="e">
        <f ca="1">'TYBCOM A'!G31/'TYBCOM A'!G$4</f>
        <v>#DIV/0!</v>
      </c>
      <c r="H31" s="60">
        <f ca="1">'TYBCOM A'!H31/'TYBCOM A'!H$4</f>
        <v>1</v>
      </c>
      <c r="I31" s="60">
        <f ca="1">'TYBCOM A'!I31/'TYBCOM A'!I$4</f>
        <v>0.33333333333333331</v>
      </c>
      <c r="J31" s="60" t="str">
        <f>IF(C31="MR",'TYBCOM A'!J31/'TYBCOM A'!J$4,"")</f>
        <v/>
      </c>
      <c r="K31" s="60" t="e">
        <f ca="1">IF(C31="DIT",'TYBCOM A'!K31/'TYBCOM A'!K$4,"")</f>
        <v>#DIV/0!</v>
      </c>
      <c r="L31" s="60">
        <f ca="1">IF(D31="CSA",'TYBCOM A'!L31/'TYBCOM A'!L$4,"")</f>
        <v>0.4</v>
      </c>
      <c r="M31" s="60" t="e">
        <f ca="1">IF(D31="CSA",'TYBCOM A'!M31/'TYBCOM A'!M$4,"")</f>
        <v>#DIV/0!</v>
      </c>
      <c r="N31" s="60" t="str">
        <f>IF(D31="PHBW",'TYBCOM A'!N31/'TYBCOM A'!N$4,"")</f>
        <v/>
      </c>
      <c r="O31" s="60" t="str">
        <f>IF(D31="EM",'TYBCOM A'!O31/'TYBCOM A'!O$4,"")</f>
        <v/>
      </c>
    </row>
    <row r="32" spans="1:15" ht="12.75">
      <c r="A32" s="56">
        <v>2326</v>
      </c>
      <c r="B32" s="57" t="s">
        <v>65</v>
      </c>
      <c r="C32" s="58" t="s">
        <v>19</v>
      </c>
      <c r="D32" s="58" t="s">
        <v>45</v>
      </c>
      <c r="E32" s="60">
        <f ca="1">'TYBCOM A'!E32/'TYBCOM A'!E$4</f>
        <v>1</v>
      </c>
      <c r="F32" s="60">
        <f ca="1">'TYBCOM A'!F32/'TYBCOM A'!F$4</f>
        <v>0.66666666666666663</v>
      </c>
      <c r="G32" s="60" t="e">
        <f ca="1">'TYBCOM A'!G32/'TYBCOM A'!G$4</f>
        <v>#DIV/0!</v>
      </c>
      <c r="H32" s="60">
        <f ca="1">'TYBCOM A'!H32/'TYBCOM A'!H$4</f>
        <v>1</v>
      </c>
      <c r="I32" s="60">
        <f ca="1">'TYBCOM A'!I32/'TYBCOM A'!I$4</f>
        <v>1</v>
      </c>
      <c r="J32" s="60" t="e">
        <f ca="1">IF(C32="MR",'TYBCOM A'!J32/'TYBCOM A'!J$4,"")</f>
        <v>#DIV/0!</v>
      </c>
      <c r="K32" s="60" t="str">
        <f>IF(C32="DIT",'TYBCOM A'!K32/'TYBCOM A'!K$4,"")</f>
        <v/>
      </c>
      <c r="L32" s="60" t="str">
        <f>IF(D32="CSA",'TYBCOM A'!L32/'TYBCOM A'!L$4,"")</f>
        <v/>
      </c>
      <c r="M32" s="60" t="str">
        <f>IF(D32="CSA",'TYBCOM A'!M32/'TYBCOM A'!M$4,"")</f>
        <v/>
      </c>
      <c r="N32" s="60">
        <f ca="1">IF(D32="PHBW",'TYBCOM A'!N32/'TYBCOM A'!N$4,"")</f>
        <v>0.8</v>
      </c>
      <c r="O32" s="60" t="str">
        <f>IF(D32="EM",'TYBCOM A'!O32/'TYBCOM A'!O$4,"")</f>
        <v/>
      </c>
    </row>
    <row r="33" spans="1:15" ht="12.75">
      <c r="A33" s="56">
        <v>2327</v>
      </c>
      <c r="B33" s="57" t="s">
        <v>66</v>
      </c>
      <c r="C33" s="58" t="s">
        <v>19</v>
      </c>
      <c r="D33" s="58" t="s">
        <v>45</v>
      </c>
      <c r="E33" s="60">
        <f ca="1">'TYBCOM A'!E33/'TYBCOM A'!E$4</f>
        <v>0.6</v>
      </c>
      <c r="F33" s="60">
        <f ca="1">'TYBCOM A'!F33/'TYBCOM A'!F$4</f>
        <v>0.33333333333333331</v>
      </c>
      <c r="G33" s="60" t="e">
        <f ca="1">'TYBCOM A'!G33/'TYBCOM A'!G$4</f>
        <v>#DIV/0!</v>
      </c>
      <c r="H33" s="60">
        <f ca="1">'TYBCOM A'!H33/'TYBCOM A'!H$4</f>
        <v>1</v>
      </c>
      <c r="I33" s="60">
        <f ca="1">'TYBCOM A'!I33/'TYBCOM A'!I$4</f>
        <v>0.66666666666666663</v>
      </c>
      <c r="J33" s="60" t="e">
        <f ca="1">IF(C33="MR",'TYBCOM A'!J33/'TYBCOM A'!J$4,"")</f>
        <v>#DIV/0!</v>
      </c>
      <c r="K33" s="60" t="str">
        <f>IF(C33="DIT",'TYBCOM A'!K33/'TYBCOM A'!K$4,"")</f>
        <v/>
      </c>
      <c r="L33" s="60" t="str">
        <f>IF(D33="CSA",'TYBCOM A'!L33/'TYBCOM A'!L$4,"")</f>
        <v/>
      </c>
      <c r="M33" s="60" t="str">
        <f>IF(D33="CSA",'TYBCOM A'!M33/'TYBCOM A'!M$4,"")</f>
        <v/>
      </c>
      <c r="N33" s="60">
        <f ca="1">IF(D33="PHBW",'TYBCOM A'!N33/'TYBCOM A'!N$4,"")</f>
        <v>0.6</v>
      </c>
      <c r="O33" s="60" t="str">
        <f>IF(D33="EM",'TYBCOM A'!O33/'TYBCOM A'!O$4,"")</f>
        <v/>
      </c>
    </row>
    <row r="34" spans="1:15" ht="12.75">
      <c r="A34" s="56">
        <v>2328</v>
      </c>
      <c r="B34" s="57" t="s">
        <v>67</v>
      </c>
      <c r="C34" s="58" t="s">
        <v>19</v>
      </c>
      <c r="D34" s="58" t="s">
        <v>45</v>
      </c>
      <c r="E34" s="60">
        <f ca="1">'TYBCOM A'!E34/'TYBCOM A'!E$4</f>
        <v>1</v>
      </c>
      <c r="F34" s="60">
        <f ca="1">'TYBCOM A'!F34/'TYBCOM A'!F$4</f>
        <v>1</v>
      </c>
      <c r="G34" s="60" t="e">
        <f ca="1">'TYBCOM A'!G34/'TYBCOM A'!G$4</f>
        <v>#DIV/0!</v>
      </c>
      <c r="H34" s="60">
        <f ca="1">'TYBCOM A'!H34/'TYBCOM A'!H$4</f>
        <v>1</v>
      </c>
      <c r="I34" s="60">
        <f ca="1">'TYBCOM A'!I34/'TYBCOM A'!I$4</f>
        <v>1</v>
      </c>
      <c r="J34" s="60" t="e">
        <f ca="1">IF(C34="MR",'TYBCOM A'!J34/'TYBCOM A'!J$4,"")</f>
        <v>#DIV/0!</v>
      </c>
      <c r="K34" s="60" t="str">
        <f>IF(C34="DIT",'TYBCOM A'!K34/'TYBCOM A'!K$4,"")</f>
        <v/>
      </c>
      <c r="L34" s="60" t="str">
        <f>IF(D34="CSA",'TYBCOM A'!L34/'TYBCOM A'!L$4,"")</f>
        <v/>
      </c>
      <c r="M34" s="60" t="str">
        <f>IF(D34="CSA",'TYBCOM A'!M34/'TYBCOM A'!M$4,"")</f>
        <v/>
      </c>
      <c r="N34" s="60">
        <f ca="1">IF(D34="PHBW",'TYBCOM A'!N34/'TYBCOM A'!N$4,"")</f>
        <v>1</v>
      </c>
      <c r="O34" s="60" t="str">
        <f>IF(D34="EM",'TYBCOM A'!O34/'TYBCOM A'!O$4,"")</f>
        <v/>
      </c>
    </row>
    <row r="35" spans="1:15" ht="12.75">
      <c r="A35" s="56">
        <v>2329</v>
      </c>
      <c r="B35" s="57" t="s">
        <v>68</v>
      </c>
      <c r="C35" s="58" t="s">
        <v>19</v>
      </c>
      <c r="D35" s="58" t="s">
        <v>45</v>
      </c>
      <c r="E35" s="60">
        <f ca="1">'TYBCOM A'!E35/'TYBCOM A'!E$4</f>
        <v>0.4</v>
      </c>
      <c r="F35" s="60">
        <f ca="1">'TYBCOM A'!F35/'TYBCOM A'!F$4</f>
        <v>0.66666666666666663</v>
      </c>
      <c r="G35" s="60" t="e">
        <f ca="1">'TYBCOM A'!G35/'TYBCOM A'!G$4</f>
        <v>#DIV/0!</v>
      </c>
      <c r="H35" s="60">
        <f ca="1">'TYBCOM A'!H35/'TYBCOM A'!H$4</f>
        <v>0.33333333333333331</v>
      </c>
      <c r="I35" s="60">
        <f ca="1">'TYBCOM A'!I35/'TYBCOM A'!I$4</f>
        <v>0.66666666666666663</v>
      </c>
      <c r="J35" s="60" t="e">
        <f ca="1">IF(C35="MR",'TYBCOM A'!J35/'TYBCOM A'!J$4,"")</f>
        <v>#DIV/0!</v>
      </c>
      <c r="K35" s="60" t="str">
        <f>IF(C35="DIT",'TYBCOM A'!K35/'TYBCOM A'!K$4,"")</f>
        <v/>
      </c>
      <c r="L35" s="60" t="str">
        <f>IF(D35="CSA",'TYBCOM A'!L35/'TYBCOM A'!L$4,"")</f>
        <v/>
      </c>
      <c r="M35" s="60" t="str">
        <f>IF(D35="CSA",'TYBCOM A'!M35/'TYBCOM A'!M$4,"")</f>
        <v/>
      </c>
      <c r="N35" s="60">
        <f ca="1">IF(D35="PHBW",'TYBCOM A'!N35/'TYBCOM A'!N$4,"")</f>
        <v>0.2</v>
      </c>
      <c r="O35" s="60" t="str">
        <f>IF(D35="EM",'TYBCOM A'!O35/'TYBCOM A'!O$4,"")</f>
        <v/>
      </c>
    </row>
    <row r="36" spans="1:15" ht="12.75">
      <c r="A36" s="56">
        <v>2330</v>
      </c>
      <c r="B36" s="57" t="s">
        <v>69</v>
      </c>
      <c r="C36" s="58" t="s">
        <v>19</v>
      </c>
      <c r="D36" s="58" t="s">
        <v>4</v>
      </c>
      <c r="E36" s="60">
        <f ca="1">'TYBCOM A'!E36/'TYBCOM A'!E$4</f>
        <v>1</v>
      </c>
      <c r="F36" s="60">
        <f ca="1">'TYBCOM A'!F36/'TYBCOM A'!F$4</f>
        <v>1</v>
      </c>
      <c r="G36" s="60" t="e">
        <f ca="1">'TYBCOM A'!G36/'TYBCOM A'!G$4</f>
        <v>#DIV/0!</v>
      </c>
      <c r="H36" s="60">
        <f ca="1">'TYBCOM A'!H36/'TYBCOM A'!H$4</f>
        <v>1</v>
      </c>
      <c r="I36" s="60">
        <f ca="1">'TYBCOM A'!I36/'TYBCOM A'!I$4</f>
        <v>1</v>
      </c>
      <c r="J36" s="60" t="e">
        <f ca="1">IF(C36="MR",'TYBCOM A'!J36/'TYBCOM A'!J$4,"")</f>
        <v>#DIV/0!</v>
      </c>
      <c r="K36" s="60" t="str">
        <f>IF(C36="DIT",'TYBCOM A'!K36/'TYBCOM A'!K$4,"")</f>
        <v/>
      </c>
      <c r="L36" s="60">
        <f ca="1">IF(D36="CSA",'TYBCOM A'!L36/'TYBCOM A'!L$4,"")</f>
        <v>0.4</v>
      </c>
      <c r="M36" s="60" t="e">
        <f ca="1">IF(D36="CSA",'TYBCOM A'!M36/'TYBCOM A'!M$4,"")</f>
        <v>#DIV/0!</v>
      </c>
      <c r="N36" s="60" t="str">
        <f>IF(D36="PHBW",'TYBCOM A'!N36/'TYBCOM A'!N$4,"")</f>
        <v/>
      </c>
      <c r="O36" s="60" t="str">
        <f>IF(D36="EM",'TYBCOM A'!O36/'TYBCOM A'!O$4,"")</f>
        <v/>
      </c>
    </row>
    <row r="37" spans="1:15" ht="12.75">
      <c r="A37" s="56">
        <v>2331</v>
      </c>
      <c r="B37" s="57" t="s">
        <v>70</v>
      </c>
      <c r="C37" s="58" t="s">
        <v>19</v>
      </c>
      <c r="D37" s="58" t="s">
        <v>38</v>
      </c>
      <c r="E37" s="60">
        <f ca="1">'TYBCOM A'!E37/'TYBCOM A'!E$4</f>
        <v>0.6</v>
      </c>
      <c r="F37" s="60">
        <f ca="1">'TYBCOM A'!F37/'TYBCOM A'!F$4</f>
        <v>1</v>
      </c>
      <c r="G37" s="60" t="e">
        <f ca="1">'TYBCOM A'!G37/'TYBCOM A'!G$4</f>
        <v>#DIV/0!</v>
      </c>
      <c r="H37" s="60">
        <f ca="1">'TYBCOM A'!H37/'TYBCOM A'!H$4</f>
        <v>1</v>
      </c>
      <c r="I37" s="60">
        <f ca="1">'TYBCOM A'!I37/'TYBCOM A'!I$4</f>
        <v>0.66666666666666663</v>
      </c>
      <c r="J37" s="60" t="e">
        <f ca="1">IF(C37="MR",'TYBCOM A'!J37/'TYBCOM A'!J$4,"")</f>
        <v>#DIV/0!</v>
      </c>
      <c r="K37" s="60" t="str">
        <f>IF(C37="DIT",'TYBCOM A'!K37/'TYBCOM A'!K$4,"")</f>
        <v/>
      </c>
      <c r="L37" s="60" t="str">
        <f>IF(D37="CSA",'TYBCOM A'!L37/'TYBCOM A'!L$4,"")</f>
        <v/>
      </c>
      <c r="M37" s="60" t="str">
        <f>IF(D37="CSA",'TYBCOM A'!M37/'TYBCOM A'!M$4,"")</f>
        <v/>
      </c>
      <c r="N37" s="60" t="str">
        <f>IF(D37="PHBW",'TYBCOM A'!N37/'TYBCOM A'!N$4,"")</f>
        <v/>
      </c>
      <c r="O37" s="60">
        <f ca="1">IF(D37="EM",'TYBCOM A'!O37/'TYBCOM A'!O$4,"")</f>
        <v>0.6</v>
      </c>
    </row>
    <row r="38" spans="1:15" ht="12.75">
      <c r="A38" s="56">
        <v>2332</v>
      </c>
      <c r="B38" s="57" t="s">
        <v>71</v>
      </c>
      <c r="C38" s="58" t="s">
        <v>19</v>
      </c>
      <c r="D38" s="58" t="s">
        <v>45</v>
      </c>
      <c r="E38" s="60">
        <f ca="1">'TYBCOM A'!E38/'TYBCOM A'!E$4</f>
        <v>0.4</v>
      </c>
      <c r="F38" s="60">
        <f ca="1">'TYBCOM A'!F38/'TYBCOM A'!F$4</f>
        <v>0</v>
      </c>
      <c r="G38" s="60" t="e">
        <f ca="1">'TYBCOM A'!G38/'TYBCOM A'!G$4</f>
        <v>#DIV/0!</v>
      </c>
      <c r="H38" s="60">
        <f ca="1">'TYBCOM A'!H38/'TYBCOM A'!H$4</f>
        <v>0.33333333333333331</v>
      </c>
      <c r="I38" s="60">
        <f ca="1">'TYBCOM A'!I38/'TYBCOM A'!I$4</f>
        <v>0</v>
      </c>
      <c r="J38" s="60" t="e">
        <f ca="1">IF(C38="MR",'TYBCOM A'!J38/'TYBCOM A'!J$4,"")</f>
        <v>#DIV/0!</v>
      </c>
      <c r="K38" s="60" t="str">
        <f>IF(C38="DIT",'TYBCOM A'!K38/'TYBCOM A'!K$4,"")</f>
        <v/>
      </c>
      <c r="L38" s="60" t="str">
        <f>IF(D38="CSA",'TYBCOM A'!L38/'TYBCOM A'!L$4,"")</f>
        <v/>
      </c>
      <c r="M38" s="60" t="str">
        <f>IF(D38="CSA",'TYBCOM A'!M38/'TYBCOM A'!M$4,"")</f>
        <v/>
      </c>
      <c r="N38" s="60">
        <f ca="1">IF(D38="PHBW",'TYBCOM A'!N38/'TYBCOM A'!N$4,"")</f>
        <v>0.6</v>
      </c>
      <c r="O38" s="60" t="str">
        <f>IF(D38="EM",'TYBCOM A'!O38/'TYBCOM A'!O$4,"")</f>
        <v/>
      </c>
    </row>
    <row r="39" spans="1:15" ht="12.75">
      <c r="A39" s="56">
        <v>2333</v>
      </c>
      <c r="B39" s="57" t="s">
        <v>72</v>
      </c>
      <c r="C39" s="58" t="s">
        <v>20</v>
      </c>
      <c r="D39" s="58" t="s">
        <v>45</v>
      </c>
      <c r="E39" s="60">
        <f ca="1">'TYBCOM A'!E39/'TYBCOM A'!E$4</f>
        <v>0.2</v>
      </c>
      <c r="F39" s="60">
        <f ca="1">'TYBCOM A'!F39/'TYBCOM A'!F$4</f>
        <v>0.16666666666666666</v>
      </c>
      <c r="G39" s="60" t="e">
        <f ca="1">'TYBCOM A'!G39/'TYBCOM A'!G$4</f>
        <v>#DIV/0!</v>
      </c>
      <c r="H39" s="60">
        <f ca="1">'TYBCOM A'!H39/'TYBCOM A'!H$4</f>
        <v>1</v>
      </c>
      <c r="I39" s="60">
        <f ca="1">'TYBCOM A'!I39/'TYBCOM A'!I$4</f>
        <v>0</v>
      </c>
      <c r="J39" s="60" t="str">
        <f>IF(C39="MR",'TYBCOM A'!J39/'TYBCOM A'!J$4,"")</f>
        <v/>
      </c>
      <c r="K39" s="60" t="e">
        <f ca="1">IF(C39="DIT",'TYBCOM A'!K39/'TYBCOM A'!K$4,"")</f>
        <v>#DIV/0!</v>
      </c>
      <c r="L39" s="60" t="str">
        <f>IF(D39="CSA",'TYBCOM A'!L39/'TYBCOM A'!L$4,"")</f>
        <v/>
      </c>
      <c r="M39" s="60" t="str">
        <f>IF(D39="CSA",'TYBCOM A'!M39/'TYBCOM A'!M$4,"")</f>
        <v/>
      </c>
      <c r="N39" s="60">
        <f ca="1">IF(D39="PHBW",'TYBCOM A'!N39/'TYBCOM A'!N$4,"")</f>
        <v>0</v>
      </c>
      <c r="O39" s="60" t="str">
        <f>IF(D39="EM",'TYBCOM A'!O39/'TYBCOM A'!O$4,"")</f>
        <v/>
      </c>
    </row>
    <row r="40" spans="1:15" ht="12.75">
      <c r="A40" s="56">
        <v>2334</v>
      </c>
      <c r="B40" s="57" t="s">
        <v>73</v>
      </c>
      <c r="C40" s="58" t="s">
        <v>20</v>
      </c>
      <c r="D40" s="58" t="s">
        <v>38</v>
      </c>
      <c r="E40" s="60">
        <f ca="1">'TYBCOM A'!E40/'TYBCOM A'!E$4</f>
        <v>0.2</v>
      </c>
      <c r="F40" s="60">
        <f ca="1">'TYBCOM A'!F40/'TYBCOM A'!F$4</f>
        <v>0.66666666666666663</v>
      </c>
      <c r="G40" s="60" t="e">
        <f ca="1">'TYBCOM A'!G40/'TYBCOM A'!G$4</f>
        <v>#DIV/0!</v>
      </c>
      <c r="H40" s="60">
        <f ca="1">'TYBCOM A'!H40/'TYBCOM A'!H$4</f>
        <v>1</v>
      </c>
      <c r="I40" s="60">
        <f ca="1">'TYBCOM A'!I40/'TYBCOM A'!I$4</f>
        <v>0.33333333333333331</v>
      </c>
      <c r="J40" s="60" t="str">
        <f>IF(C40="MR",'TYBCOM A'!J40/'TYBCOM A'!J$4,"")</f>
        <v/>
      </c>
      <c r="K40" s="60" t="e">
        <f ca="1">IF(C40="DIT",'TYBCOM A'!K40/'TYBCOM A'!K$4,"")</f>
        <v>#DIV/0!</v>
      </c>
      <c r="L40" s="60" t="str">
        <f>IF(D40="CSA",'TYBCOM A'!L40/'TYBCOM A'!L$4,"")</f>
        <v/>
      </c>
      <c r="M40" s="60" t="str">
        <f>IF(D40="CSA",'TYBCOM A'!M40/'TYBCOM A'!M$4,"")</f>
        <v/>
      </c>
      <c r="N40" s="60" t="str">
        <f>IF(D40="PHBW",'TYBCOM A'!N40/'TYBCOM A'!N$4,"")</f>
        <v/>
      </c>
      <c r="O40" s="60">
        <f ca="1">IF(D40="EM",'TYBCOM A'!O40/'TYBCOM A'!O$4,"")</f>
        <v>0.2</v>
      </c>
    </row>
    <row r="41" spans="1:15" ht="12.75">
      <c r="A41" s="56">
        <v>2335</v>
      </c>
      <c r="B41" s="57" t="s">
        <v>74</v>
      </c>
      <c r="C41" s="58" t="s">
        <v>20</v>
      </c>
      <c r="D41" s="58" t="s">
        <v>4</v>
      </c>
      <c r="E41" s="60">
        <f ca="1">'TYBCOM A'!E41/'TYBCOM A'!E$4</f>
        <v>0.8</v>
      </c>
      <c r="F41" s="60">
        <f ca="1">'TYBCOM A'!F41/'TYBCOM A'!F$4</f>
        <v>0.33333333333333331</v>
      </c>
      <c r="G41" s="60" t="e">
        <f ca="1">'TYBCOM A'!G41/'TYBCOM A'!G$4</f>
        <v>#DIV/0!</v>
      </c>
      <c r="H41" s="60">
        <f ca="1">'TYBCOM A'!H41/'TYBCOM A'!H$4</f>
        <v>0.66666666666666663</v>
      </c>
      <c r="I41" s="60">
        <f ca="1">'TYBCOM A'!I41/'TYBCOM A'!I$4</f>
        <v>0</v>
      </c>
      <c r="J41" s="60" t="str">
        <f>IF(C41="MR",'TYBCOM A'!J41/'TYBCOM A'!J$4,"")</f>
        <v/>
      </c>
      <c r="K41" s="60" t="e">
        <f ca="1">IF(C41="DIT",'TYBCOM A'!K41/'TYBCOM A'!K$4,"")</f>
        <v>#DIV/0!</v>
      </c>
      <c r="L41" s="60">
        <f ca="1">IF(D41="CSA",'TYBCOM A'!L41/'TYBCOM A'!L$4,"")</f>
        <v>0.6</v>
      </c>
      <c r="M41" s="60" t="e">
        <f ca="1">IF(D41="CSA",'TYBCOM A'!M41/'TYBCOM A'!M$4,"")</f>
        <v>#DIV/0!</v>
      </c>
      <c r="N41" s="60" t="str">
        <f>IF(D41="PHBW",'TYBCOM A'!N41/'TYBCOM A'!N$4,"")</f>
        <v/>
      </c>
      <c r="O41" s="60" t="str">
        <f>IF(D41="EM",'TYBCOM A'!O41/'TYBCOM A'!O$4,"")</f>
        <v/>
      </c>
    </row>
    <row r="42" spans="1:15" ht="12.75">
      <c r="A42" s="56">
        <v>2336</v>
      </c>
      <c r="B42" s="57" t="s">
        <v>75</v>
      </c>
      <c r="C42" s="58" t="s">
        <v>19</v>
      </c>
      <c r="D42" s="58" t="s">
        <v>38</v>
      </c>
      <c r="E42" s="60">
        <f ca="1">'TYBCOM A'!E42/'TYBCOM A'!E$4</f>
        <v>0.8</v>
      </c>
      <c r="F42" s="60">
        <f ca="1">'TYBCOM A'!F42/'TYBCOM A'!F$4</f>
        <v>0.66666666666666663</v>
      </c>
      <c r="G42" s="60" t="e">
        <f ca="1">'TYBCOM A'!G42/'TYBCOM A'!G$4</f>
        <v>#DIV/0!</v>
      </c>
      <c r="H42" s="60">
        <f ca="1">'TYBCOM A'!H42/'TYBCOM A'!H$4</f>
        <v>1</v>
      </c>
      <c r="I42" s="60">
        <f ca="1">'TYBCOM A'!I42/'TYBCOM A'!I$4</f>
        <v>1</v>
      </c>
      <c r="J42" s="60" t="e">
        <f ca="1">IF(C42="MR",'TYBCOM A'!J42/'TYBCOM A'!J$4,"")</f>
        <v>#DIV/0!</v>
      </c>
      <c r="K42" s="60" t="str">
        <f>IF(C42="DIT",'TYBCOM A'!K42/'TYBCOM A'!K$4,"")</f>
        <v/>
      </c>
      <c r="L42" s="60" t="str">
        <f>IF(D42="CSA",'TYBCOM A'!L42/'TYBCOM A'!L$4,"")</f>
        <v/>
      </c>
      <c r="M42" s="60" t="str">
        <f>IF(D42="CSA",'TYBCOM A'!M42/'TYBCOM A'!M$4,"")</f>
        <v/>
      </c>
      <c r="N42" s="60" t="str">
        <f>IF(D42="PHBW",'TYBCOM A'!N42/'TYBCOM A'!N$4,"")</f>
        <v/>
      </c>
      <c r="O42" s="60">
        <f ca="1">IF(D42="EM",'TYBCOM A'!O42/'TYBCOM A'!O$4,"")</f>
        <v>0.8</v>
      </c>
    </row>
    <row r="43" spans="1:15" ht="12.75">
      <c r="A43" s="56">
        <v>2337</v>
      </c>
      <c r="B43" s="57" t="s">
        <v>76</v>
      </c>
      <c r="C43" s="58" t="s">
        <v>19</v>
      </c>
      <c r="D43" s="58" t="s">
        <v>45</v>
      </c>
      <c r="E43" s="60">
        <f ca="1">'TYBCOM A'!E43/'TYBCOM A'!E$4</f>
        <v>1</v>
      </c>
      <c r="F43" s="60">
        <f ca="1">'TYBCOM A'!F43/'TYBCOM A'!F$4</f>
        <v>1</v>
      </c>
      <c r="G43" s="60" t="e">
        <f ca="1">'TYBCOM A'!G43/'TYBCOM A'!G$4</f>
        <v>#DIV/0!</v>
      </c>
      <c r="H43" s="60">
        <f ca="1">'TYBCOM A'!H43/'TYBCOM A'!H$4</f>
        <v>1</v>
      </c>
      <c r="I43" s="60">
        <f ca="1">'TYBCOM A'!I43/'TYBCOM A'!I$4</f>
        <v>1</v>
      </c>
      <c r="J43" s="60" t="e">
        <f ca="1">IF(C43="MR",'TYBCOM A'!J43/'TYBCOM A'!J$4,"")</f>
        <v>#DIV/0!</v>
      </c>
      <c r="K43" s="60" t="str">
        <f>IF(C43="DIT",'TYBCOM A'!K43/'TYBCOM A'!K$4,"")</f>
        <v/>
      </c>
      <c r="L43" s="60" t="str">
        <f>IF(D43="CSA",'TYBCOM A'!L43/'TYBCOM A'!L$4,"")</f>
        <v/>
      </c>
      <c r="M43" s="60" t="str">
        <f>IF(D43="CSA",'TYBCOM A'!M43/'TYBCOM A'!M$4,"")</f>
        <v/>
      </c>
      <c r="N43" s="60">
        <f ca="1">IF(D43="PHBW",'TYBCOM A'!N43/'TYBCOM A'!N$4,"")</f>
        <v>1</v>
      </c>
      <c r="O43" s="60" t="str">
        <f>IF(D43="EM",'TYBCOM A'!O43/'TYBCOM A'!O$4,"")</f>
        <v/>
      </c>
    </row>
    <row r="44" spans="1:15" ht="12.75">
      <c r="A44" s="56">
        <v>2338</v>
      </c>
      <c r="B44" s="57" t="s">
        <v>77</v>
      </c>
      <c r="C44" s="58" t="s">
        <v>19</v>
      </c>
      <c r="D44" s="58" t="s">
        <v>45</v>
      </c>
      <c r="E44" s="60">
        <f ca="1">'TYBCOM A'!E44/'TYBCOM A'!E$4</f>
        <v>0.2</v>
      </c>
      <c r="F44" s="60">
        <f ca="1">'TYBCOM A'!F44/'TYBCOM A'!F$4</f>
        <v>0.16666666666666666</v>
      </c>
      <c r="G44" s="60" t="e">
        <f ca="1">'TYBCOM A'!G44/'TYBCOM A'!G$4</f>
        <v>#DIV/0!</v>
      </c>
      <c r="H44" s="60">
        <f ca="1">'TYBCOM A'!H44/'TYBCOM A'!H$4</f>
        <v>1</v>
      </c>
      <c r="I44" s="60">
        <f ca="1">'TYBCOM A'!I44/'TYBCOM A'!I$4</f>
        <v>0.33333333333333331</v>
      </c>
      <c r="J44" s="60" t="e">
        <f ca="1">IF(C44="MR",'TYBCOM A'!J44/'TYBCOM A'!J$4,"")</f>
        <v>#DIV/0!</v>
      </c>
      <c r="K44" s="60" t="str">
        <f>IF(C44="DIT",'TYBCOM A'!K44/'TYBCOM A'!K$4,"")</f>
        <v/>
      </c>
      <c r="L44" s="60" t="str">
        <f>IF(D44="CSA",'TYBCOM A'!L44/'TYBCOM A'!L$4,"")</f>
        <v/>
      </c>
      <c r="M44" s="60" t="str">
        <f>IF(D44="CSA",'TYBCOM A'!M44/'TYBCOM A'!M$4,"")</f>
        <v/>
      </c>
      <c r="N44" s="60">
        <f ca="1">IF(D44="PHBW",'TYBCOM A'!N44/'TYBCOM A'!N$4,"")</f>
        <v>0.4</v>
      </c>
      <c r="O44" s="60" t="str">
        <f>IF(D44="EM",'TYBCOM A'!O44/'TYBCOM A'!O$4,"")</f>
        <v/>
      </c>
    </row>
    <row r="45" spans="1:15" ht="12.75">
      <c r="A45" s="56">
        <v>2339</v>
      </c>
      <c r="B45" s="57" t="s">
        <v>78</v>
      </c>
      <c r="C45" s="58" t="s">
        <v>20</v>
      </c>
      <c r="D45" s="58" t="s">
        <v>4</v>
      </c>
      <c r="E45" s="60">
        <f ca="1">'TYBCOM A'!E45/'TYBCOM A'!E$4</f>
        <v>0.2</v>
      </c>
      <c r="F45" s="60">
        <f ca="1">'TYBCOM A'!F45/'TYBCOM A'!F$4</f>
        <v>0</v>
      </c>
      <c r="G45" s="60" t="e">
        <f ca="1">'TYBCOM A'!G45/'TYBCOM A'!G$4</f>
        <v>#DIV/0!</v>
      </c>
      <c r="H45" s="60">
        <f ca="1">'TYBCOM A'!H45/'TYBCOM A'!H$4</f>
        <v>1</v>
      </c>
      <c r="I45" s="60">
        <f ca="1">'TYBCOM A'!I45/'TYBCOM A'!I$4</f>
        <v>0.33333333333333331</v>
      </c>
      <c r="J45" s="60" t="str">
        <f>IF(C45="MR",'TYBCOM A'!J45/'TYBCOM A'!J$4,"")</f>
        <v/>
      </c>
      <c r="K45" s="60" t="e">
        <f ca="1">IF(C45="DIT",'TYBCOM A'!K45/'TYBCOM A'!K$4,"")</f>
        <v>#DIV/0!</v>
      </c>
      <c r="L45" s="60">
        <f ca="1">IF(D45="CSA",'TYBCOM A'!L45/'TYBCOM A'!L$4,"")</f>
        <v>0</v>
      </c>
      <c r="M45" s="60" t="e">
        <f ca="1">IF(D45="CSA",'TYBCOM A'!M45/'TYBCOM A'!M$4,"")</f>
        <v>#DIV/0!</v>
      </c>
      <c r="N45" s="60" t="str">
        <f>IF(D45="PHBW",'TYBCOM A'!N45/'TYBCOM A'!N$4,"")</f>
        <v/>
      </c>
      <c r="O45" s="60" t="str">
        <f>IF(D45="EM",'TYBCOM A'!O45/'TYBCOM A'!O$4,"")</f>
        <v/>
      </c>
    </row>
    <row r="46" spans="1:15" ht="12.75">
      <c r="A46" s="56">
        <v>2340</v>
      </c>
      <c r="B46" s="57" t="s">
        <v>79</v>
      </c>
      <c r="C46" s="58" t="s">
        <v>19</v>
      </c>
      <c r="D46" s="58" t="s">
        <v>4</v>
      </c>
      <c r="E46" s="60">
        <f ca="1">'TYBCOM A'!E46/'TYBCOM A'!E$4</f>
        <v>0.6</v>
      </c>
      <c r="F46" s="60">
        <f ca="1">'TYBCOM A'!F46/'TYBCOM A'!F$4</f>
        <v>0.66666666666666663</v>
      </c>
      <c r="G46" s="60" t="e">
        <f ca="1">'TYBCOM A'!G46/'TYBCOM A'!G$4</f>
        <v>#DIV/0!</v>
      </c>
      <c r="H46" s="60">
        <f ca="1">'TYBCOM A'!H46/'TYBCOM A'!H$4</f>
        <v>1</v>
      </c>
      <c r="I46" s="60">
        <f ca="1">'TYBCOM A'!I46/'TYBCOM A'!I$4</f>
        <v>0.66666666666666663</v>
      </c>
      <c r="J46" s="60" t="e">
        <f ca="1">IF(C46="MR",'TYBCOM A'!J46/'TYBCOM A'!J$4,"")</f>
        <v>#DIV/0!</v>
      </c>
      <c r="K46" s="60" t="str">
        <f>IF(C46="DIT",'TYBCOM A'!K46/'TYBCOM A'!K$4,"")</f>
        <v/>
      </c>
      <c r="L46" s="60">
        <f ca="1">IF(D46="CSA",'TYBCOM A'!L46/'TYBCOM A'!L$4,"")</f>
        <v>0.4</v>
      </c>
      <c r="M46" s="60" t="e">
        <f ca="1">IF(D46="CSA",'TYBCOM A'!M46/'TYBCOM A'!M$4,"")</f>
        <v>#DIV/0!</v>
      </c>
      <c r="N46" s="60" t="str">
        <f>IF(D46="PHBW",'TYBCOM A'!N46/'TYBCOM A'!N$4,"")</f>
        <v/>
      </c>
      <c r="O46" s="60" t="str">
        <f>IF(D46="EM",'TYBCOM A'!O46/'TYBCOM A'!O$4,"")</f>
        <v/>
      </c>
    </row>
    <row r="47" spans="1:15" ht="12.75">
      <c r="A47" s="56">
        <v>2341</v>
      </c>
      <c r="B47" s="57" t="s">
        <v>80</v>
      </c>
      <c r="C47" s="58" t="s">
        <v>19</v>
      </c>
      <c r="D47" s="58" t="s">
        <v>45</v>
      </c>
      <c r="E47" s="60">
        <f ca="1">'TYBCOM A'!E47/'TYBCOM A'!E$4</f>
        <v>1</v>
      </c>
      <c r="F47" s="60">
        <f ca="1">'TYBCOM A'!F47/'TYBCOM A'!F$4</f>
        <v>1</v>
      </c>
      <c r="G47" s="60" t="e">
        <f ca="1">'TYBCOM A'!G47/'TYBCOM A'!G$4</f>
        <v>#DIV/0!</v>
      </c>
      <c r="H47" s="60">
        <f ca="1">'TYBCOM A'!H47/'TYBCOM A'!H$4</f>
        <v>1</v>
      </c>
      <c r="I47" s="60">
        <f ca="1">'TYBCOM A'!I47/'TYBCOM A'!I$4</f>
        <v>1</v>
      </c>
      <c r="J47" s="60" t="e">
        <f ca="1">IF(C47="MR",'TYBCOM A'!J47/'TYBCOM A'!J$4,"")</f>
        <v>#DIV/0!</v>
      </c>
      <c r="K47" s="60" t="str">
        <f>IF(C47="DIT",'TYBCOM A'!K47/'TYBCOM A'!K$4,"")</f>
        <v/>
      </c>
      <c r="L47" s="60" t="str">
        <f>IF(D47="CSA",'TYBCOM A'!L47/'TYBCOM A'!L$4,"")</f>
        <v/>
      </c>
      <c r="M47" s="60" t="str">
        <f>IF(D47="CSA",'TYBCOM A'!M47/'TYBCOM A'!M$4,"")</f>
        <v/>
      </c>
      <c r="N47" s="60">
        <f ca="1">IF(D47="PHBW",'TYBCOM A'!N47/'TYBCOM A'!N$4,"")</f>
        <v>1</v>
      </c>
      <c r="O47" s="60" t="str">
        <f>IF(D47="EM",'TYBCOM A'!O47/'TYBCOM A'!O$4,"")</f>
        <v/>
      </c>
    </row>
    <row r="48" spans="1:15" ht="12.75">
      <c r="A48" s="56">
        <v>2342</v>
      </c>
      <c r="B48" s="57" t="s">
        <v>81</v>
      </c>
      <c r="C48" s="58" t="s">
        <v>20</v>
      </c>
      <c r="D48" s="58" t="s">
        <v>4</v>
      </c>
      <c r="E48" s="60">
        <f ca="1">'TYBCOM A'!E48/'TYBCOM A'!E$4</f>
        <v>0.2</v>
      </c>
      <c r="F48" s="60">
        <f ca="1">'TYBCOM A'!F48/'TYBCOM A'!F$4</f>
        <v>0</v>
      </c>
      <c r="G48" s="60" t="e">
        <f ca="1">'TYBCOM A'!G48/'TYBCOM A'!G$4</f>
        <v>#DIV/0!</v>
      </c>
      <c r="H48" s="60">
        <f ca="1">'TYBCOM A'!H48/'TYBCOM A'!H$4</f>
        <v>1</v>
      </c>
      <c r="I48" s="60">
        <f ca="1">'TYBCOM A'!I48/'TYBCOM A'!I$4</f>
        <v>0.66666666666666663</v>
      </c>
      <c r="J48" s="60" t="str">
        <f>IF(C48="MR",'TYBCOM A'!J48/'TYBCOM A'!J$4,"")</f>
        <v/>
      </c>
      <c r="K48" s="60" t="e">
        <f ca="1">IF(C48="DIT",'TYBCOM A'!K48/'TYBCOM A'!K$4,"")</f>
        <v>#DIV/0!</v>
      </c>
      <c r="L48" s="60">
        <f ca="1">IF(D48="CSA",'TYBCOM A'!L48/'TYBCOM A'!L$4,"")</f>
        <v>0</v>
      </c>
      <c r="M48" s="60" t="e">
        <f ca="1">IF(D48="CSA",'TYBCOM A'!M48/'TYBCOM A'!M$4,"")</f>
        <v>#DIV/0!</v>
      </c>
      <c r="N48" s="60" t="str">
        <f>IF(D48="PHBW",'TYBCOM A'!N48/'TYBCOM A'!N$4,"")</f>
        <v/>
      </c>
      <c r="O48" s="60" t="str">
        <f>IF(D48="EM",'TYBCOM A'!O48/'TYBCOM A'!O$4,"")</f>
        <v/>
      </c>
    </row>
    <row r="49" spans="1:15" ht="12.75">
      <c r="A49" s="56">
        <v>2343</v>
      </c>
      <c r="B49" s="57" t="s">
        <v>82</v>
      </c>
      <c r="C49" s="58" t="s">
        <v>20</v>
      </c>
      <c r="D49" s="58" t="s">
        <v>38</v>
      </c>
      <c r="E49" s="60">
        <f ca="1">'TYBCOM A'!E49/'TYBCOM A'!E$4</f>
        <v>0.6</v>
      </c>
      <c r="F49" s="60">
        <f ca="1">'TYBCOM A'!F49/'TYBCOM A'!F$4</f>
        <v>0.83333333333333337</v>
      </c>
      <c r="G49" s="60" t="e">
        <f ca="1">'TYBCOM A'!G49/'TYBCOM A'!G$4</f>
        <v>#DIV/0!</v>
      </c>
      <c r="H49" s="60">
        <f ca="1">'TYBCOM A'!H49/'TYBCOM A'!H$4</f>
        <v>1</v>
      </c>
      <c r="I49" s="60">
        <f ca="1">'TYBCOM A'!I49/'TYBCOM A'!I$4</f>
        <v>0.66666666666666663</v>
      </c>
      <c r="J49" s="60" t="str">
        <f>IF(C49="MR",'TYBCOM A'!J49/'TYBCOM A'!J$4,"")</f>
        <v/>
      </c>
      <c r="K49" s="60" t="e">
        <f ca="1">IF(C49="DIT",'TYBCOM A'!K49/'TYBCOM A'!K$4,"")</f>
        <v>#DIV/0!</v>
      </c>
      <c r="L49" s="60" t="str">
        <f>IF(D49="CSA",'TYBCOM A'!L49/'TYBCOM A'!L$4,"")</f>
        <v/>
      </c>
      <c r="M49" s="60" t="str">
        <f>IF(D49="CSA",'TYBCOM A'!M49/'TYBCOM A'!M$4,"")</f>
        <v/>
      </c>
      <c r="N49" s="60" t="str">
        <f>IF(D49="PHBW",'TYBCOM A'!N49/'TYBCOM A'!N$4,"")</f>
        <v/>
      </c>
      <c r="O49" s="60">
        <f ca="1">IF(D49="EM",'TYBCOM A'!O49/'TYBCOM A'!O$4,"")</f>
        <v>0.8</v>
      </c>
    </row>
    <row r="50" spans="1:15" ht="12.75">
      <c r="A50" s="56">
        <v>2344</v>
      </c>
      <c r="B50" s="57" t="s">
        <v>83</v>
      </c>
      <c r="C50" s="58" t="s">
        <v>19</v>
      </c>
      <c r="D50" s="58" t="s">
        <v>4</v>
      </c>
      <c r="E50" s="60">
        <f ca="1">'TYBCOM A'!E50/'TYBCOM A'!E$4</f>
        <v>1</v>
      </c>
      <c r="F50" s="60">
        <f ca="1">'TYBCOM A'!F50/'TYBCOM A'!F$4</f>
        <v>1</v>
      </c>
      <c r="G50" s="60" t="e">
        <f ca="1">'TYBCOM A'!G50/'TYBCOM A'!G$4</f>
        <v>#DIV/0!</v>
      </c>
      <c r="H50" s="60">
        <f ca="1">'TYBCOM A'!H50/'TYBCOM A'!H$4</f>
        <v>1</v>
      </c>
      <c r="I50" s="60">
        <f ca="1">'TYBCOM A'!I50/'TYBCOM A'!I$4</f>
        <v>1</v>
      </c>
      <c r="J50" s="60" t="e">
        <f ca="1">IF(C50="MR",'TYBCOM A'!J50/'TYBCOM A'!J$4,"")</f>
        <v>#DIV/0!</v>
      </c>
      <c r="K50" s="60" t="str">
        <f>IF(C50="DIT",'TYBCOM A'!K50/'TYBCOM A'!K$4,"")</f>
        <v/>
      </c>
      <c r="L50" s="60">
        <f ca="1">IF(D50="CSA",'TYBCOM A'!L50/'TYBCOM A'!L$4,"")</f>
        <v>0.8</v>
      </c>
      <c r="M50" s="60" t="e">
        <f ca="1">IF(D50="CSA",'TYBCOM A'!M50/'TYBCOM A'!M$4,"")</f>
        <v>#DIV/0!</v>
      </c>
      <c r="N50" s="60" t="str">
        <f>IF(D50="PHBW",'TYBCOM A'!N50/'TYBCOM A'!N$4,"")</f>
        <v/>
      </c>
      <c r="O50" s="60" t="str">
        <f>IF(D50="EM",'TYBCOM A'!O50/'TYBCOM A'!O$4,"")</f>
        <v/>
      </c>
    </row>
    <row r="51" spans="1:15" ht="12.75">
      <c r="A51" s="56">
        <v>2345</v>
      </c>
      <c r="B51" s="57" t="s">
        <v>84</v>
      </c>
      <c r="C51" s="58" t="s">
        <v>20</v>
      </c>
      <c r="D51" s="58" t="s">
        <v>4</v>
      </c>
      <c r="E51" s="60">
        <f ca="1">'TYBCOM A'!E51/'TYBCOM A'!E$4</f>
        <v>0.6</v>
      </c>
      <c r="F51" s="60">
        <f ca="1">'TYBCOM A'!F51/'TYBCOM A'!F$4</f>
        <v>0.66666666666666663</v>
      </c>
      <c r="G51" s="60" t="e">
        <f ca="1">'TYBCOM A'!G51/'TYBCOM A'!G$4</f>
        <v>#DIV/0!</v>
      </c>
      <c r="H51" s="60">
        <f ca="1">'TYBCOM A'!H51/'TYBCOM A'!H$4</f>
        <v>1</v>
      </c>
      <c r="I51" s="60">
        <f ca="1">'TYBCOM A'!I51/'TYBCOM A'!I$4</f>
        <v>0.66666666666666663</v>
      </c>
      <c r="J51" s="60" t="str">
        <f>IF(C51="MR",'TYBCOM A'!J51/'TYBCOM A'!J$4,"")</f>
        <v/>
      </c>
      <c r="K51" s="60" t="e">
        <f ca="1">IF(C51="DIT",'TYBCOM A'!K51/'TYBCOM A'!K$4,"")</f>
        <v>#DIV/0!</v>
      </c>
      <c r="L51" s="60">
        <f ca="1">IF(D51="CSA",'TYBCOM A'!L51/'TYBCOM A'!L$4,"")</f>
        <v>0.6</v>
      </c>
      <c r="M51" s="60" t="e">
        <f ca="1">IF(D51="CSA",'TYBCOM A'!M51/'TYBCOM A'!M$4,"")</f>
        <v>#DIV/0!</v>
      </c>
      <c r="N51" s="60" t="str">
        <f>IF(D51="PHBW",'TYBCOM A'!N51/'TYBCOM A'!N$4,"")</f>
        <v/>
      </c>
      <c r="O51" s="60" t="str">
        <f>IF(D51="EM",'TYBCOM A'!O51/'TYBCOM A'!O$4,"")</f>
        <v/>
      </c>
    </row>
    <row r="52" spans="1:15" ht="12.75">
      <c r="A52" s="56">
        <v>2346</v>
      </c>
      <c r="B52" s="57" t="s">
        <v>85</v>
      </c>
      <c r="C52" s="58" t="s">
        <v>20</v>
      </c>
      <c r="D52" s="58" t="s">
        <v>4</v>
      </c>
      <c r="E52" s="60">
        <f ca="1">'TYBCOM A'!E52/'TYBCOM A'!E$4</f>
        <v>0.4</v>
      </c>
      <c r="F52" s="60">
        <f ca="1">'TYBCOM A'!F52/'TYBCOM A'!F$4</f>
        <v>0</v>
      </c>
      <c r="G52" s="60" t="e">
        <f ca="1">'TYBCOM A'!G52/'TYBCOM A'!G$4</f>
        <v>#DIV/0!</v>
      </c>
      <c r="H52" s="60">
        <f ca="1">'TYBCOM A'!H52/'TYBCOM A'!H$4</f>
        <v>0.66666666666666663</v>
      </c>
      <c r="I52" s="60">
        <f ca="1">'TYBCOM A'!I52/'TYBCOM A'!I$4</f>
        <v>0</v>
      </c>
      <c r="J52" s="60" t="str">
        <f>IF(C52="MR",'TYBCOM A'!J52/'TYBCOM A'!J$4,"")</f>
        <v/>
      </c>
      <c r="K52" s="60" t="e">
        <f ca="1">IF(C52="DIT",'TYBCOM A'!K52/'TYBCOM A'!K$4,"")</f>
        <v>#DIV/0!</v>
      </c>
      <c r="L52" s="60">
        <f ca="1">IF(D52="CSA",'TYBCOM A'!L52/'TYBCOM A'!L$4,"")</f>
        <v>0.4</v>
      </c>
      <c r="M52" s="60" t="e">
        <f ca="1">IF(D52="CSA",'TYBCOM A'!M52/'TYBCOM A'!M$4,"")</f>
        <v>#DIV/0!</v>
      </c>
      <c r="N52" s="60" t="str">
        <f>IF(D52="PHBW",'TYBCOM A'!N52/'TYBCOM A'!N$4,"")</f>
        <v/>
      </c>
      <c r="O52" s="60" t="str">
        <f>IF(D52="EM",'TYBCOM A'!O52/'TYBCOM A'!O$4,"")</f>
        <v/>
      </c>
    </row>
    <row r="53" spans="1:15" ht="12.75">
      <c r="A53" s="56">
        <v>2347</v>
      </c>
      <c r="B53" s="57" t="s">
        <v>86</v>
      </c>
      <c r="C53" s="58" t="s">
        <v>19</v>
      </c>
      <c r="D53" s="58" t="s">
        <v>4</v>
      </c>
      <c r="E53" s="60">
        <f ca="1">'TYBCOM A'!E53/'TYBCOM A'!E$4</f>
        <v>0.6</v>
      </c>
      <c r="F53" s="60">
        <f ca="1">'TYBCOM A'!F53/'TYBCOM A'!F$4</f>
        <v>0.33333333333333331</v>
      </c>
      <c r="G53" s="60" t="e">
        <f ca="1">'TYBCOM A'!G53/'TYBCOM A'!G$4</f>
        <v>#DIV/0!</v>
      </c>
      <c r="H53" s="60">
        <f ca="1">'TYBCOM A'!H53/'TYBCOM A'!H$4</f>
        <v>1</v>
      </c>
      <c r="I53" s="60">
        <f ca="1">'TYBCOM A'!I53/'TYBCOM A'!I$4</f>
        <v>0.66666666666666663</v>
      </c>
      <c r="J53" s="60" t="e">
        <f ca="1">IF(C53="MR",'TYBCOM A'!J53/'TYBCOM A'!J$4,"")</f>
        <v>#DIV/0!</v>
      </c>
      <c r="K53" s="60" t="str">
        <f>IF(C53="DIT",'TYBCOM A'!K53/'TYBCOM A'!K$4,"")</f>
        <v/>
      </c>
      <c r="L53" s="60" t="e">
        <f ca="1">IF(D53="CSA",'TYBCOM A'!L53/'TYBCOM A'!L$4,"")</f>
        <v>#VALUE!</v>
      </c>
      <c r="M53" s="60" t="e">
        <f ca="1">IF(D53="CSA",'TYBCOM A'!M53/'TYBCOM A'!M$4,"")</f>
        <v>#VALUE!</v>
      </c>
      <c r="N53" s="60" t="str">
        <f>IF(D53="PHBW",'TYBCOM A'!N53/'TYBCOM A'!N$4,"")</f>
        <v/>
      </c>
      <c r="O53" s="60" t="str">
        <f>IF(D53="EM",'TYBCOM A'!O53/'TYBCOM A'!O$4,"")</f>
        <v/>
      </c>
    </row>
    <row r="54" spans="1:15" ht="12.75">
      <c r="A54" s="56">
        <v>2348</v>
      </c>
      <c r="B54" s="57" t="s">
        <v>87</v>
      </c>
      <c r="C54" s="58" t="s">
        <v>19</v>
      </c>
      <c r="D54" s="58" t="s">
        <v>4</v>
      </c>
      <c r="E54" s="60">
        <f ca="1">'TYBCOM A'!E54/'TYBCOM A'!E$4</f>
        <v>0.6</v>
      </c>
      <c r="F54" s="60">
        <f ca="1">'TYBCOM A'!F54/'TYBCOM A'!F$4</f>
        <v>0.66666666666666663</v>
      </c>
      <c r="G54" s="60" t="e">
        <f ca="1">'TYBCOM A'!G54/'TYBCOM A'!G$4</f>
        <v>#DIV/0!</v>
      </c>
      <c r="H54" s="60">
        <f ca="1">'TYBCOM A'!H54/'TYBCOM A'!H$4</f>
        <v>1</v>
      </c>
      <c r="I54" s="60">
        <f ca="1">'TYBCOM A'!I54/'TYBCOM A'!I$4</f>
        <v>0.66666666666666663</v>
      </c>
      <c r="J54" s="60" t="e">
        <f ca="1">IF(C54="MR",'TYBCOM A'!J54/'TYBCOM A'!J$4,"")</f>
        <v>#DIV/0!</v>
      </c>
      <c r="K54" s="60" t="str">
        <f>IF(C54="DIT",'TYBCOM A'!K54/'TYBCOM A'!K$4,"")</f>
        <v/>
      </c>
      <c r="L54" s="60">
        <f ca="1">IF(D54="CSA",'TYBCOM A'!L54/'TYBCOM A'!L$4,"")</f>
        <v>0.6</v>
      </c>
      <c r="M54" s="60" t="e">
        <f ca="1">IF(D54="CSA",'TYBCOM A'!M54/'TYBCOM A'!M$4,"")</f>
        <v>#DIV/0!</v>
      </c>
      <c r="N54" s="60" t="str">
        <f>IF(D54="PHBW",'TYBCOM A'!N54/'TYBCOM A'!N$4,"")</f>
        <v/>
      </c>
      <c r="O54" s="60" t="str">
        <f>IF(D54="EM",'TYBCOM A'!O54/'TYBCOM A'!O$4,"")</f>
        <v/>
      </c>
    </row>
    <row r="55" spans="1:15" ht="12.75">
      <c r="A55" s="56">
        <v>2349</v>
      </c>
      <c r="B55" s="57" t="s">
        <v>88</v>
      </c>
      <c r="C55" s="58" t="s">
        <v>19</v>
      </c>
      <c r="D55" s="58" t="s">
        <v>38</v>
      </c>
      <c r="E55" s="60">
        <f ca="1">'TYBCOM A'!E55/'TYBCOM A'!E$4</f>
        <v>0.4</v>
      </c>
      <c r="F55" s="60">
        <f ca="1">'TYBCOM A'!F55/'TYBCOM A'!F$4</f>
        <v>0.5</v>
      </c>
      <c r="G55" s="60" t="e">
        <f ca="1">'TYBCOM A'!G55/'TYBCOM A'!G$4</f>
        <v>#DIV/0!</v>
      </c>
      <c r="H55" s="60">
        <f ca="1">'TYBCOM A'!H55/'TYBCOM A'!H$4</f>
        <v>0.33333333333333331</v>
      </c>
      <c r="I55" s="60">
        <f ca="1">'TYBCOM A'!I55/'TYBCOM A'!I$4</f>
        <v>0.33333333333333331</v>
      </c>
      <c r="J55" s="60" t="e">
        <f ca="1">IF(C55="MR",'TYBCOM A'!J55/'TYBCOM A'!J$4,"")</f>
        <v>#DIV/0!</v>
      </c>
      <c r="K55" s="60" t="str">
        <f>IF(C55="DIT",'TYBCOM A'!K55/'TYBCOM A'!K$4,"")</f>
        <v/>
      </c>
      <c r="L55" s="60" t="str">
        <f>IF(D55="CSA",'TYBCOM A'!L55/'TYBCOM A'!L$4,"")</f>
        <v/>
      </c>
      <c r="M55" s="60" t="str">
        <f>IF(D55="CSA",'TYBCOM A'!M55/'TYBCOM A'!M$4,"")</f>
        <v/>
      </c>
      <c r="N55" s="60" t="str">
        <f>IF(D55="PHBW",'TYBCOM A'!N55/'TYBCOM A'!N$4,"")</f>
        <v/>
      </c>
      <c r="O55" s="60">
        <f ca="1">IF(D55="EM",'TYBCOM A'!O55/'TYBCOM A'!O$4,"")</f>
        <v>0.6</v>
      </c>
    </row>
    <row r="56" spans="1:15" ht="12.75">
      <c r="A56" s="56">
        <v>2350</v>
      </c>
      <c r="B56" s="57" t="s">
        <v>89</v>
      </c>
      <c r="C56" s="58" t="s">
        <v>19</v>
      </c>
      <c r="D56" s="58" t="s">
        <v>45</v>
      </c>
      <c r="E56" s="60">
        <f ca="1">'TYBCOM A'!E56/'TYBCOM A'!E$4</f>
        <v>1</v>
      </c>
      <c r="F56" s="60">
        <f ca="1">'TYBCOM A'!F56/'TYBCOM A'!F$4</f>
        <v>0.5</v>
      </c>
      <c r="G56" s="60" t="e">
        <f ca="1">'TYBCOM A'!G56/'TYBCOM A'!G$4</f>
        <v>#DIV/0!</v>
      </c>
      <c r="H56" s="60">
        <f ca="1">'TYBCOM A'!H56/'TYBCOM A'!H$4</f>
        <v>1</v>
      </c>
      <c r="I56" s="60">
        <f ca="1">'TYBCOM A'!I56/'TYBCOM A'!I$4</f>
        <v>0.66666666666666663</v>
      </c>
      <c r="J56" s="60" t="e">
        <f ca="1">IF(C56="MR",'TYBCOM A'!J56/'TYBCOM A'!J$4,"")</f>
        <v>#DIV/0!</v>
      </c>
      <c r="K56" s="60" t="str">
        <f>IF(C56="DIT",'TYBCOM A'!K56/'TYBCOM A'!K$4,"")</f>
        <v/>
      </c>
      <c r="L56" s="60" t="str">
        <f>IF(D56="CSA",'TYBCOM A'!L56/'TYBCOM A'!L$4,"")</f>
        <v/>
      </c>
      <c r="M56" s="60" t="str">
        <f>IF(D56="CSA",'TYBCOM A'!M56/'TYBCOM A'!M$4,"")</f>
        <v/>
      </c>
      <c r="N56" s="60">
        <f ca="1">IF(D56="PHBW",'TYBCOM A'!N56/'TYBCOM A'!N$4,"")</f>
        <v>0.8</v>
      </c>
      <c r="O56" s="60" t="str">
        <f>IF(D56="EM",'TYBCOM A'!O56/'TYBCOM A'!O$4,"")</f>
        <v/>
      </c>
    </row>
    <row r="57" spans="1:15" ht="12.75">
      <c r="A57" s="56">
        <v>2351</v>
      </c>
      <c r="B57" s="57" t="s">
        <v>90</v>
      </c>
      <c r="C57" s="58" t="s">
        <v>20</v>
      </c>
      <c r="D57" s="58" t="s">
        <v>45</v>
      </c>
      <c r="E57" s="60">
        <f ca="1">'TYBCOM A'!E57/'TYBCOM A'!E$4</f>
        <v>0.4</v>
      </c>
      <c r="F57" s="60">
        <f ca="1">'TYBCOM A'!F57/'TYBCOM A'!F$4</f>
        <v>0.16666666666666666</v>
      </c>
      <c r="G57" s="60" t="e">
        <f ca="1">'TYBCOM A'!G57/'TYBCOM A'!G$4</f>
        <v>#DIV/0!</v>
      </c>
      <c r="H57" s="60">
        <f ca="1">'TYBCOM A'!H57/'TYBCOM A'!H$4</f>
        <v>1</v>
      </c>
      <c r="I57" s="60">
        <f ca="1">'TYBCOM A'!I57/'TYBCOM A'!I$4</f>
        <v>0</v>
      </c>
      <c r="J57" s="60" t="str">
        <f>IF(C57="MR",'TYBCOM A'!J57/'TYBCOM A'!J$4,"")</f>
        <v/>
      </c>
      <c r="K57" s="60" t="e">
        <f ca="1">IF(C57="DIT",'TYBCOM A'!K57/'TYBCOM A'!K$4,"")</f>
        <v>#DIV/0!</v>
      </c>
      <c r="L57" s="60" t="str">
        <f>IF(D57="CSA",'TYBCOM A'!L57/'TYBCOM A'!L$4,"")</f>
        <v/>
      </c>
      <c r="M57" s="60" t="str">
        <f>IF(D57="CSA",'TYBCOM A'!M57/'TYBCOM A'!M$4,"")</f>
        <v/>
      </c>
      <c r="N57" s="60">
        <f ca="1">IF(D57="PHBW",'TYBCOM A'!N57/'TYBCOM A'!N$4,"")</f>
        <v>0.2</v>
      </c>
      <c r="O57" s="60" t="str">
        <f>IF(D57="EM",'TYBCOM A'!O57/'TYBCOM A'!O$4,"")</f>
        <v/>
      </c>
    </row>
    <row r="58" spans="1:15" ht="12.75">
      <c r="A58" s="56">
        <v>2352</v>
      </c>
      <c r="B58" s="57" t="s">
        <v>91</v>
      </c>
      <c r="C58" s="58" t="s">
        <v>20</v>
      </c>
      <c r="D58" s="58" t="s">
        <v>45</v>
      </c>
      <c r="E58" s="60">
        <f ca="1">'TYBCOM A'!E58/'TYBCOM A'!E$4</f>
        <v>0.2</v>
      </c>
      <c r="F58" s="60">
        <f ca="1">'TYBCOM A'!F58/'TYBCOM A'!F$4</f>
        <v>0.16666666666666666</v>
      </c>
      <c r="G58" s="60" t="e">
        <f ca="1">'TYBCOM A'!G58/'TYBCOM A'!G$4</f>
        <v>#DIV/0!</v>
      </c>
      <c r="H58" s="60">
        <f ca="1">'TYBCOM A'!H58/'TYBCOM A'!H$4</f>
        <v>0.66666666666666663</v>
      </c>
      <c r="I58" s="60">
        <f ca="1">'TYBCOM A'!I58/'TYBCOM A'!I$4</f>
        <v>0.33333333333333331</v>
      </c>
      <c r="J58" s="60" t="str">
        <f>IF(C58="MR",'TYBCOM A'!J58/'TYBCOM A'!J$4,"")</f>
        <v/>
      </c>
      <c r="K58" s="60" t="e">
        <f ca="1">IF(C58="DIT",'TYBCOM A'!K58/'TYBCOM A'!K$4,"")</f>
        <v>#DIV/0!</v>
      </c>
      <c r="L58" s="60" t="str">
        <f>IF(D58="CSA",'TYBCOM A'!L58/'TYBCOM A'!L$4,"")</f>
        <v/>
      </c>
      <c r="M58" s="60" t="str">
        <f>IF(D58="CSA",'TYBCOM A'!M58/'TYBCOM A'!M$4,"")</f>
        <v/>
      </c>
      <c r="N58" s="60">
        <f ca="1">IF(D58="PHBW",'TYBCOM A'!N58/'TYBCOM A'!N$4,"")</f>
        <v>0.4</v>
      </c>
      <c r="O58" s="60" t="str">
        <f>IF(D58="EM",'TYBCOM A'!O58/'TYBCOM A'!O$4,"")</f>
        <v/>
      </c>
    </row>
    <row r="59" spans="1:15" ht="12.75">
      <c r="A59" s="56">
        <v>2353</v>
      </c>
      <c r="B59" s="57" t="s">
        <v>92</v>
      </c>
      <c r="C59" s="58" t="s">
        <v>20</v>
      </c>
      <c r="D59" s="58" t="s">
        <v>45</v>
      </c>
      <c r="E59" s="60">
        <f ca="1">'TYBCOM A'!E59/'TYBCOM A'!E$4</f>
        <v>0.4</v>
      </c>
      <c r="F59" s="60">
        <f ca="1">'TYBCOM A'!F59/'TYBCOM A'!F$4</f>
        <v>0</v>
      </c>
      <c r="G59" s="60" t="e">
        <f ca="1">'TYBCOM A'!G59/'TYBCOM A'!G$4</f>
        <v>#DIV/0!</v>
      </c>
      <c r="H59" s="60">
        <f ca="1">'TYBCOM A'!H59/'TYBCOM A'!H$4</f>
        <v>0.66666666666666663</v>
      </c>
      <c r="I59" s="60">
        <f ca="1">'TYBCOM A'!I59/'TYBCOM A'!I$4</f>
        <v>0.66666666666666663</v>
      </c>
      <c r="J59" s="60" t="str">
        <f>IF(C59="MR",'TYBCOM A'!J59/'TYBCOM A'!J$4,"")</f>
        <v/>
      </c>
      <c r="K59" s="60" t="e">
        <f ca="1">IF(C59="DIT",'TYBCOM A'!K59/'TYBCOM A'!K$4,"")</f>
        <v>#DIV/0!</v>
      </c>
      <c r="L59" s="60" t="str">
        <f>IF(D59="CSA",'TYBCOM A'!L59/'TYBCOM A'!L$4,"")</f>
        <v/>
      </c>
      <c r="M59" s="60" t="str">
        <f>IF(D59="CSA",'TYBCOM A'!M59/'TYBCOM A'!M$4,"")</f>
        <v/>
      </c>
      <c r="N59" s="60">
        <f ca="1">IF(D59="PHBW",'TYBCOM A'!N59/'TYBCOM A'!N$4,"")</f>
        <v>0.6</v>
      </c>
      <c r="O59" s="60" t="str">
        <f>IF(D59="EM",'TYBCOM A'!O59/'TYBCOM A'!O$4,"")</f>
        <v/>
      </c>
    </row>
    <row r="60" spans="1:15" ht="12.75">
      <c r="A60" s="56">
        <v>2354</v>
      </c>
      <c r="B60" s="57" t="s">
        <v>93</v>
      </c>
      <c r="C60" s="58" t="s">
        <v>19</v>
      </c>
      <c r="D60" s="58" t="s">
        <v>38</v>
      </c>
      <c r="E60" s="60">
        <f ca="1">'TYBCOM A'!E60/'TYBCOM A'!E$4</f>
        <v>0.6</v>
      </c>
      <c r="F60" s="60">
        <f ca="1">'TYBCOM A'!F60/'TYBCOM A'!F$4</f>
        <v>0.33333333333333331</v>
      </c>
      <c r="G60" s="60" t="e">
        <f ca="1">'TYBCOM A'!G60/'TYBCOM A'!G$4</f>
        <v>#DIV/0!</v>
      </c>
      <c r="H60" s="60">
        <f ca="1">'TYBCOM A'!H60/'TYBCOM A'!H$4</f>
        <v>1</v>
      </c>
      <c r="I60" s="60">
        <f ca="1">'TYBCOM A'!I60/'TYBCOM A'!I$4</f>
        <v>0.66666666666666663</v>
      </c>
      <c r="J60" s="60" t="e">
        <f ca="1">IF(C60="MR",'TYBCOM A'!J60/'TYBCOM A'!J$4,"")</f>
        <v>#DIV/0!</v>
      </c>
      <c r="K60" s="60" t="str">
        <f>IF(C60="DIT",'TYBCOM A'!K60/'TYBCOM A'!K$4,"")</f>
        <v/>
      </c>
      <c r="L60" s="60" t="str">
        <f>IF(D60="CSA",'TYBCOM A'!L60/'TYBCOM A'!L$4,"")</f>
        <v/>
      </c>
      <c r="M60" s="60" t="str">
        <f>IF(D60="CSA",'TYBCOM A'!M60/'TYBCOM A'!M$4,"")</f>
        <v/>
      </c>
      <c r="N60" s="60" t="str">
        <f>IF(D60="PHBW",'TYBCOM A'!N60/'TYBCOM A'!N$4,"")</f>
        <v/>
      </c>
      <c r="O60" s="60">
        <f ca="1">IF(D60="EM",'TYBCOM A'!O60/'TYBCOM A'!O$4,"")</f>
        <v>0.4</v>
      </c>
    </row>
    <row r="61" spans="1:15" ht="12.75">
      <c r="A61" s="56">
        <v>2355</v>
      </c>
      <c r="B61" s="57" t="s">
        <v>94</v>
      </c>
      <c r="C61" s="58" t="s">
        <v>19</v>
      </c>
      <c r="D61" s="58" t="s">
        <v>4</v>
      </c>
      <c r="E61" s="60">
        <f ca="1">'TYBCOM A'!E61/'TYBCOM A'!E$4</f>
        <v>1</v>
      </c>
      <c r="F61" s="60">
        <f ca="1">'TYBCOM A'!F61/'TYBCOM A'!F$4</f>
        <v>1</v>
      </c>
      <c r="G61" s="60" t="e">
        <f ca="1">'TYBCOM A'!G61/'TYBCOM A'!G$4</f>
        <v>#DIV/0!</v>
      </c>
      <c r="H61" s="60">
        <f ca="1">'TYBCOM A'!H61/'TYBCOM A'!H$4</f>
        <v>1</v>
      </c>
      <c r="I61" s="60">
        <f ca="1">'TYBCOM A'!I61/'TYBCOM A'!I$4</f>
        <v>1</v>
      </c>
      <c r="J61" s="60" t="e">
        <f ca="1">IF(C61="MR",'TYBCOM A'!J61/'TYBCOM A'!J$4,"")</f>
        <v>#DIV/0!</v>
      </c>
      <c r="K61" s="60" t="str">
        <f>IF(C61="DIT",'TYBCOM A'!K61/'TYBCOM A'!K$4,"")</f>
        <v/>
      </c>
      <c r="L61" s="60">
        <f ca="1">IF(D61="CSA",'TYBCOM A'!L61/'TYBCOM A'!L$4,"")</f>
        <v>1</v>
      </c>
      <c r="M61" s="60" t="e">
        <f ca="1">IF(D61="CSA",'TYBCOM A'!M61/'TYBCOM A'!M$4,"")</f>
        <v>#DIV/0!</v>
      </c>
      <c r="N61" s="60" t="str">
        <f>IF(D61="PHBW",'TYBCOM A'!N61/'TYBCOM A'!N$4,"")</f>
        <v/>
      </c>
      <c r="O61" s="60" t="str">
        <f>IF(D61="EM",'TYBCOM A'!O61/'TYBCOM A'!O$4,"")</f>
        <v/>
      </c>
    </row>
    <row r="62" spans="1:15" ht="12.75">
      <c r="A62" s="56">
        <v>2356</v>
      </c>
      <c r="B62" s="57" t="s">
        <v>95</v>
      </c>
      <c r="C62" s="58" t="s">
        <v>19</v>
      </c>
      <c r="D62" s="58" t="s">
        <v>38</v>
      </c>
      <c r="E62" s="60">
        <f ca="1">'TYBCOM A'!E62/'TYBCOM A'!E$4</f>
        <v>0.8</v>
      </c>
      <c r="F62" s="60">
        <f ca="1">'TYBCOM A'!F62/'TYBCOM A'!F$4</f>
        <v>0.83333333333333337</v>
      </c>
      <c r="G62" s="60" t="e">
        <f ca="1">'TYBCOM A'!G62/'TYBCOM A'!G$4</f>
        <v>#DIV/0!</v>
      </c>
      <c r="H62" s="60">
        <f ca="1">'TYBCOM A'!H62/'TYBCOM A'!H$4</f>
        <v>0.33333333333333331</v>
      </c>
      <c r="I62" s="60">
        <f ca="1">'TYBCOM A'!I62/'TYBCOM A'!I$4</f>
        <v>0.66666666666666663</v>
      </c>
      <c r="J62" s="60" t="e">
        <f ca="1">IF(C62="MR",'TYBCOM A'!J62/'TYBCOM A'!J$4,"")</f>
        <v>#DIV/0!</v>
      </c>
      <c r="K62" s="60" t="str">
        <f>IF(C62="DIT",'TYBCOM A'!K62/'TYBCOM A'!K$4,"")</f>
        <v/>
      </c>
      <c r="L62" s="60" t="str">
        <f>IF(D62="CSA",'TYBCOM A'!L62/'TYBCOM A'!L$4,"")</f>
        <v/>
      </c>
      <c r="M62" s="60" t="str">
        <f>IF(D62="CSA",'TYBCOM A'!M62/'TYBCOM A'!M$4,"")</f>
        <v/>
      </c>
      <c r="N62" s="60" t="str">
        <f>IF(D62="PHBW",'TYBCOM A'!N62/'TYBCOM A'!N$4,"")</f>
        <v/>
      </c>
      <c r="O62" s="60">
        <f ca="1">IF(D62="EM",'TYBCOM A'!O62/'TYBCOM A'!O$4,"")</f>
        <v>0.8</v>
      </c>
    </row>
    <row r="63" spans="1:15" ht="12.75">
      <c r="A63" s="56">
        <v>2357</v>
      </c>
      <c r="B63" s="57" t="s">
        <v>96</v>
      </c>
      <c r="C63" s="58" t="s">
        <v>19</v>
      </c>
      <c r="D63" s="58" t="s">
        <v>4</v>
      </c>
      <c r="E63" s="60">
        <f ca="1">'TYBCOM A'!E63/'TYBCOM A'!E$4</f>
        <v>0.2</v>
      </c>
      <c r="F63" s="60">
        <f ca="1">'TYBCOM A'!F63/'TYBCOM A'!F$4</f>
        <v>0</v>
      </c>
      <c r="G63" s="60" t="e">
        <f ca="1">'TYBCOM A'!G63/'TYBCOM A'!G$4</f>
        <v>#DIV/0!</v>
      </c>
      <c r="H63" s="60">
        <f ca="1">'TYBCOM A'!H63/'TYBCOM A'!H$4</f>
        <v>0.33333333333333331</v>
      </c>
      <c r="I63" s="60">
        <f ca="1">'TYBCOM A'!I63/'TYBCOM A'!I$4</f>
        <v>0</v>
      </c>
      <c r="J63" s="60" t="e">
        <f ca="1">IF(C63="MR",'TYBCOM A'!J63/'TYBCOM A'!J$4,"")</f>
        <v>#DIV/0!</v>
      </c>
      <c r="K63" s="60" t="str">
        <f>IF(C63="DIT",'TYBCOM A'!K63/'TYBCOM A'!K$4,"")</f>
        <v/>
      </c>
      <c r="L63" s="60">
        <f ca="1">IF(D63="CSA",'TYBCOM A'!L63/'TYBCOM A'!L$4,"")</f>
        <v>0</v>
      </c>
      <c r="M63" s="60" t="e">
        <f ca="1">IF(D63="CSA",'TYBCOM A'!M63/'TYBCOM A'!M$4,"")</f>
        <v>#DIV/0!</v>
      </c>
      <c r="N63" s="60" t="str">
        <f>IF(D63="PHBW",'TYBCOM A'!N63/'TYBCOM A'!N$4,"")</f>
        <v/>
      </c>
      <c r="O63" s="60" t="str">
        <f>IF(D63="EM",'TYBCOM A'!O63/'TYBCOM A'!O$4,"")</f>
        <v/>
      </c>
    </row>
    <row r="64" spans="1:15" ht="12.75">
      <c r="A64" s="56">
        <v>2358</v>
      </c>
      <c r="B64" s="57" t="s">
        <v>97</v>
      </c>
      <c r="C64" s="58" t="s">
        <v>19</v>
      </c>
      <c r="D64" s="58" t="s">
        <v>4</v>
      </c>
      <c r="E64" s="60">
        <f ca="1">'TYBCOM A'!E64/'TYBCOM A'!E$4</f>
        <v>0.4</v>
      </c>
      <c r="F64" s="60">
        <f ca="1">'TYBCOM A'!F64/'TYBCOM A'!F$4</f>
        <v>0.33333333333333331</v>
      </c>
      <c r="G64" s="60" t="e">
        <f ca="1">'TYBCOM A'!G64/'TYBCOM A'!G$4</f>
        <v>#DIV/0!</v>
      </c>
      <c r="H64" s="60">
        <f ca="1">'TYBCOM A'!H64/'TYBCOM A'!H$4</f>
        <v>0.33333333333333331</v>
      </c>
      <c r="I64" s="60">
        <f ca="1">'TYBCOM A'!I64/'TYBCOM A'!I$4</f>
        <v>0.33333333333333331</v>
      </c>
      <c r="J64" s="60" t="e">
        <f ca="1">IF(C64="MR",'TYBCOM A'!J64/'TYBCOM A'!J$4,"")</f>
        <v>#DIV/0!</v>
      </c>
      <c r="K64" s="60" t="str">
        <f>IF(C64="DIT",'TYBCOM A'!K64/'TYBCOM A'!K$4,"")</f>
        <v/>
      </c>
      <c r="L64" s="60">
        <f ca="1">IF(D64="CSA",'TYBCOM A'!L64/'TYBCOM A'!L$4,"")</f>
        <v>0.4</v>
      </c>
      <c r="M64" s="60" t="e">
        <f ca="1">IF(D64="CSA",'TYBCOM A'!M64/'TYBCOM A'!M$4,"")</f>
        <v>#DIV/0!</v>
      </c>
      <c r="N64" s="60" t="str">
        <f>IF(D64="PHBW",'TYBCOM A'!N64/'TYBCOM A'!N$4,"")</f>
        <v/>
      </c>
      <c r="O64" s="60" t="str">
        <f>IF(D64="EM",'TYBCOM A'!O64/'TYBCOM A'!O$4,"")</f>
        <v/>
      </c>
    </row>
    <row r="65" spans="1:15" ht="12.75">
      <c r="A65" s="56">
        <v>2359</v>
      </c>
      <c r="B65" s="57" t="s">
        <v>98</v>
      </c>
      <c r="C65" s="58" t="s">
        <v>20</v>
      </c>
      <c r="D65" s="58" t="s">
        <v>38</v>
      </c>
      <c r="E65" s="60">
        <f ca="1">'TYBCOM A'!E65/'TYBCOM A'!E$4</f>
        <v>0.6</v>
      </c>
      <c r="F65" s="60">
        <f ca="1">'TYBCOM A'!F65/'TYBCOM A'!F$4</f>
        <v>0.5</v>
      </c>
      <c r="G65" s="60" t="e">
        <f ca="1">'TYBCOM A'!G65/'TYBCOM A'!G$4</f>
        <v>#DIV/0!</v>
      </c>
      <c r="H65" s="60">
        <f ca="1">'TYBCOM A'!H65/'TYBCOM A'!H$4</f>
        <v>1</v>
      </c>
      <c r="I65" s="60">
        <f ca="1">'TYBCOM A'!I65/'TYBCOM A'!I$4</f>
        <v>0.33333333333333331</v>
      </c>
      <c r="J65" s="60" t="str">
        <f>IF(C65="MR",'TYBCOM A'!J65/'TYBCOM A'!J$4,"")</f>
        <v/>
      </c>
      <c r="K65" s="60" t="e">
        <f ca="1">IF(C65="DIT",'TYBCOM A'!K65/'TYBCOM A'!K$4,"")</f>
        <v>#DIV/0!</v>
      </c>
      <c r="L65" s="60" t="str">
        <f>IF(D65="CSA",'TYBCOM A'!L65/'TYBCOM A'!L$4,"")</f>
        <v/>
      </c>
      <c r="M65" s="60" t="str">
        <f>IF(D65="CSA",'TYBCOM A'!M65/'TYBCOM A'!M$4,"")</f>
        <v/>
      </c>
      <c r="N65" s="60" t="str">
        <f>IF(D65="PHBW",'TYBCOM A'!N65/'TYBCOM A'!N$4,"")</f>
        <v/>
      </c>
      <c r="O65" s="60">
        <f ca="1">IF(D65="EM",'TYBCOM A'!O65/'TYBCOM A'!O$4,"")</f>
        <v>0.4</v>
      </c>
    </row>
    <row r="66" spans="1:15" ht="12.75">
      <c r="A66" s="56">
        <v>2360</v>
      </c>
      <c r="B66" s="57" t="s">
        <v>99</v>
      </c>
      <c r="C66" s="58" t="s">
        <v>20</v>
      </c>
      <c r="D66" s="58" t="s">
        <v>4</v>
      </c>
      <c r="E66" s="60">
        <f ca="1">'TYBCOM A'!E66/'TYBCOM A'!E$4</f>
        <v>0.8</v>
      </c>
      <c r="F66" s="60">
        <f ca="1">'TYBCOM A'!F66/'TYBCOM A'!F$4</f>
        <v>0.5</v>
      </c>
      <c r="G66" s="60" t="e">
        <f ca="1">'TYBCOM A'!G66/'TYBCOM A'!G$4</f>
        <v>#DIV/0!</v>
      </c>
      <c r="H66" s="60">
        <f ca="1">'TYBCOM A'!H66/'TYBCOM A'!H$4</f>
        <v>0.66666666666666663</v>
      </c>
      <c r="I66" s="60">
        <f ca="1">'TYBCOM A'!I66/'TYBCOM A'!I$4</f>
        <v>0.33333333333333331</v>
      </c>
      <c r="J66" s="60" t="str">
        <f>IF(C66="MR",'TYBCOM A'!J66/'TYBCOM A'!J$4,"")</f>
        <v/>
      </c>
      <c r="K66" s="60" t="e">
        <f ca="1">IF(C66="DIT",'TYBCOM A'!K66/'TYBCOM A'!K$4,"")</f>
        <v>#DIV/0!</v>
      </c>
      <c r="L66" s="60">
        <f ca="1">IF(D66="CSA",'TYBCOM A'!L66/'TYBCOM A'!L$4,"")</f>
        <v>0.6</v>
      </c>
      <c r="M66" s="60" t="e">
        <f ca="1">IF(D66="CSA",'TYBCOM A'!M66/'TYBCOM A'!M$4,"")</f>
        <v>#DIV/0!</v>
      </c>
      <c r="N66" s="60" t="str">
        <f>IF(D66="PHBW",'TYBCOM A'!N66/'TYBCOM A'!N$4,"")</f>
        <v/>
      </c>
      <c r="O66" s="60" t="str">
        <f>IF(D66="EM",'TYBCOM A'!O66/'TYBCOM A'!O$4,"")</f>
        <v/>
      </c>
    </row>
    <row r="67" spans="1:15" ht="12.75">
      <c r="A67" s="56">
        <v>2361</v>
      </c>
      <c r="B67" s="57" t="s">
        <v>100</v>
      </c>
      <c r="C67" s="58" t="s">
        <v>19</v>
      </c>
      <c r="D67" s="58" t="s">
        <v>38</v>
      </c>
      <c r="E67" s="60">
        <f ca="1">'TYBCOM A'!E67/'TYBCOM A'!E$4</f>
        <v>1</v>
      </c>
      <c r="F67" s="60">
        <f ca="1">'TYBCOM A'!F67/'TYBCOM A'!F$4</f>
        <v>1</v>
      </c>
      <c r="G67" s="60" t="e">
        <f ca="1">'TYBCOM A'!G67/'TYBCOM A'!G$4</f>
        <v>#DIV/0!</v>
      </c>
      <c r="H67" s="60">
        <f ca="1">'TYBCOM A'!H67/'TYBCOM A'!H$4</f>
        <v>1</v>
      </c>
      <c r="I67" s="60">
        <f ca="1">'TYBCOM A'!I67/'TYBCOM A'!I$4</f>
        <v>1</v>
      </c>
      <c r="J67" s="60" t="e">
        <f ca="1">IF(C67="MR",'TYBCOM A'!J67/'TYBCOM A'!J$4,"")</f>
        <v>#DIV/0!</v>
      </c>
      <c r="K67" s="60" t="str">
        <f>IF(C67="DIT",'TYBCOM A'!K67/'TYBCOM A'!K$4,"")</f>
        <v/>
      </c>
      <c r="L67" s="60" t="str">
        <f>IF(D67="CSA",'TYBCOM A'!L67/'TYBCOM A'!L$4,"")</f>
        <v/>
      </c>
      <c r="M67" s="60" t="str">
        <f>IF(D67="CSA",'TYBCOM A'!M67/'TYBCOM A'!M$4,"")</f>
        <v/>
      </c>
      <c r="N67" s="60" t="str">
        <f>IF(D67="PHBW",'TYBCOM A'!N67/'TYBCOM A'!N$4,"")</f>
        <v/>
      </c>
      <c r="O67" s="60">
        <f ca="1">IF(D67="EM",'TYBCOM A'!O67/'TYBCOM A'!O$4,"")</f>
        <v>1</v>
      </c>
    </row>
    <row r="68" spans="1:15" ht="12.75">
      <c r="A68" s="56">
        <v>2362</v>
      </c>
      <c r="B68" s="57" t="s">
        <v>101</v>
      </c>
      <c r="C68" s="58" t="s">
        <v>19</v>
      </c>
      <c r="D68" s="58" t="s">
        <v>45</v>
      </c>
      <c r="E68" s="60">
        <f ca="1">'TYBCOM A'!E68/'TYBCOM A'!E$4</f>
        <v>0.6</v>
      </c>
      <c r="F68" s="60">
        <f ca="1">'TYBCOM A'!F68/'TYBCOM A'!F$4</f>
        <v>1</v>
      </c>
      <c r="G68" s="60" t="e">
        <f ca="1">'TYBCOM A'!G68/'TYBCOM A'!G$4</f>
        <v>#DIV/0!</v>
      </c>
      <c r="H68" s="60">
        <f ca="1">'TYBCOM A'!H68/'TYBCOM A'!H$4</f>
        <v>1</v>
      </c>
      <c r="I68" s="60">
        <f ca="1">'TYBCOM A'!I68/'TYBCOM A'!I$4</f>
        <v>0.66666666666666663</v>
      </c>
      <c r="J68" s="60" t="e">
        <f ca="1">IF(C68="MR",'TYBCOM A'!J68/'TYBCOM A'!J$4,"")</f>
        <v>#DIV/0!</v>
      </c>
      <c r="K68" s="60" t="str">
        <f>IF(C68="DIT",'TYBCOM A'!K68/'TYBCOM A'!K$4,"")</f>
        <v/>
      </c>
      <c r="L68" s="60" t="str">
        <f>IF(D68="CSA",'TYBCOM A'!L68/'TYBCOM A'!L$4,"")</f>
        <v/>
      </c>
      <c r="M68" s="60" t="str">
        <f>IF(D68="CSA",'TYBCOM A'!M68/'TYBCOM A'!M$4,"")</f>
        <v/>
      </c>
      <c r="N68" s="60">
        <f ca="1">IF(D68="PHBW",'TYBCOM A'!N68/'TYBCOM A'!N$4,"")</f>
        <v>0.8</v>
      </c>
      <c r="O68" s="60" t="str">
        <f>IF(D68="EM",'TYBCOM A'!O68/'TYBCOM A'!O$4,"")</f>
        <v/>
      </c>
    </row>
    <row r="69" spans="1:15" ht="12.75">
      <c r="A69" s="56">
        <v>2363</v>
      </c>
      <c r="B69" s="57" t="s">
        <v>102</v>
      </c>
      <c r="C69" s="58" t="s">
        <v>20</v>
      </c>
      <c r="D69" s="58" t="s">
        <v>38</v>
      </c>
      <c r="E69" s="60">
        <f ca="1">'TYBCOM A'!E69/'TYBCOM A'!E$4</f>
        <v>0.4</v>
      </c>
      <c r="F69" s="60">
        <f ca="1">'TYBCOM A'!F69/'TYBCOM A'!F$4</f>
        <v>0.33333333333333331</v>
      </c>
      <c r="G69" s="60" t="e">
        <f ca="1">'TYBCOM A'!G69/'TYBCOM A'!G$4</f>
        <v>#DIV/0!</v>
      </c>
      <c r="H69" s="60">
        <f ca="1">'TYBCOM A'!H69/'TYBCOM A'!H$4</f>
        <v>1</v>
      </c>
      <c r="I69" s="60">
        <f ca="1">'TYBCOM A'!I69/'TYBCOM A'!I$4</f>
        <v>0</v>
      </c>
      <c r="J69" s="60" t="str">
        <f>IF(C69="MR",'TYBCOM A'!J69/'TYBCOM A'!J$4,"")</f>
        <v/>
      </c>
      <c r="K69" s="60" t="e">
        <f ca="1">IF(C69="DIT",'TYBCOM A'!K69/'TYBCOM A'!K$4,"")</f>
        <v>#DIV/0!</v>
      </c>
      <c r="L69" s="60" t="str">
        <f>IF(D69="CSA",'TYBCOM A'!L69/'TYBCOM A'!L$4,"")</f>
        <v/>
      </c>
      <c r="M69" s="60" t="str">
        <f>IF(D69="CSA",'TYBCOM A'!M69/'TYBCOM A'!M$4,"")</f>
        <v/>
      </c>
      <c r="N69" s="60" t="str">
        <f>IF(D69="PHBW",'TYBCOM A'!N69/'TYBCOM A'!N$4,"")</f>
        <v/>
      </c>
      <c r="O69" s="60">
        <f ca="1">IF(D69="EM",'TYBCOM A'!O69/'TYBCOM A'!O$4,"")</f>
        <v>0.4</v>
      </c>
    </row>
    <row r="70" spans="1:15" ht="12.75">
      <c r="A70" s="56">
        <v>2364</v>
      </c>
      <c r="B70" s="57" t="s">
        <v>103</v>
      </c>
      <c r="C70" s="58" t="s">
        <v>20</v>
      </c>
      <c r="D70" s="58" t="s">
        <v>4</v>
      </c>
      <c r="E70" s="60">
        <f ca="1">'TYBCOM A'!E70/'TYBCOM A'!E$4</f>
        <v>0.8</v>
      </c>
      <c r="F70" s="60">
        <f ca="1">'TYBCOM A'!F70/'TYBCOM A'!F$4</f>
        <v>0</v>
      </c>
      <c r="G70" s="60" t="e">
        <f ca="1">'TYBCOM A'!G70/'TYBCOM A'!G$4</f>
        <v>#DIV/0!</v>
      </c>
      <c r="H70" s="60">
        <f ca="1">'TYBCOM A'!H70/'TYBCOM A'!H$4</f>
        <v>0.66666666666666663</v>
      </c>
      <c r="I70" s="60">
        <f ca="1">'TYBCOM A'!I70/'TYBCOM A'!I$4</f>
        <v>0</v>
      </c>
      <c r="J70" s="60" t="str">
        <f>IF(C70="MR",'TYBCOM A'!J70/'TYBCOM A'!J$4,"")</f>
        <v/>
      </c>
      <c r="K70" s="60" t="e">
        <f ca="1">IF(C70="DIT",'TYBCOM A'!K70/'TYBCOM A'!K$4,"")</f>
        <v>#DIV/0!</v>
      </c>
      <c r="L70" s="60">
        <f ca="1">IF(D70="CSA",'TYBCOM A'!L70/'TYBCOM A'!L$4,"")</f>
        <v>0.8</v>
      </c>
      <c r="M70" s="60" t="e">
        <f ca="1">IF(D70="CSA",'TYBCOM A'!M70/'TYBCOM A'!M$4,"")</f>
        <v>#DIV/0!</v>
      </c>
      <c r="N70" s="60" t="str">
        <f>IF(D70="PHBW",'TYBCOM A'!N70/'TYBCOM A'!N$4,"")</f>
        <v/>
      </c>
      <c r="O70" s="60" t="str">
        <f>IF(D70="EM",'TYBCOM A'!O70/'TYBCOM A'!O$4,"")</f>
        <v/>
      </c>
    </row>
    <row r="71" spans="1:15" ht="12.75">
      <c r="A71" s="56">
        <v>2365</v>
      </c>
      <c r="B71" s="57" t="s">
        <v>104</v>
      </c>
      <c r="C71" s="58" t="s">
        <v>19</v>
      </c>
      <c r="D71" s="58" t="s">
        <v>45</v>
      </c>
      <c r="E71" s="60">
        <f ca="1">'TYBCOM A'!E71/'TYBCOM A'!E$4</f>
        <v>0.8</v>
      </c>
      <c r="F71" s="60">
        <f ca="1">'TYBCOM A'!F71/'TYBCOM A'!F$4</f>
        <v>0.83333333333333337</v>
      </c>
      <c r="G71" s="60" t="e">
        <f ca="1">'TYBCOM A'!G71/'TYBCOM A'!G$4</f>
        <v>#DIV/0!</v>
      </c>
      <c r="H71" s="60">
        <f ca="1">'TYBCOM A'!H71/'TYBCOM A'!H$4</f>
        <v>1</v>
      </c>
      <c r="I71" s="60">
        <f ca="1">'TYBCOM A'!I71/'TYBCOM A'!I$4</f>
        <v>0.66666666666666663</v>
      </c>
      <c r="J71" s="60" t="e">
        <f ca="1">IF(C71="MR",'TYBCOM A'!J71/'TYBCOM A'!J$4,"")</f>
        <v>#DIV/0!</v>
      </c>
      <c r="K71" s="60" t="str">
        <f>IF(C71="DIT",'TYBCOM A'!K71/'TYBCOM A'!K$4,"")</f>
        <v/>
      </c>
      <c r="L71" s="60" t="str">
        <f>IF(D71="CSA",'TYBCOM A'!L71/'TYBCOM A'!L$4,"")</f>
        <v/>
      </c>
      <c r="M71" s="60" t="str">
        <f>IF(D71="CSA",'TYBCOM A'!M71/'TYBCOM A'!M$4,"")</f>
        <v/>
      </c>
      <c r="N71" s="60">
        <f ca="1">IF(D71="PHBW",'TYBCOM A'!N71/'TYBCOM A'!N$4,"")</f>
        <v>0.8</v>
      </c>
      <c r="O71" s="60" t="str">
        <f>IF(D71="EM",'TYBCOM A'!O71/'TYBCOM A'!O$4,"")</f>
        <v/>
      </c>
    </row>
    <row r="72" spans="1:15" ht="12.75">
      <c r="A72" s="56">
        <v>2366</v>
      </c>
      <c r="B72" s="57" t="s">
        <v>105</v>
      </c>
      <c r="C72" s="58" t="s">
        <v>20</v>
      </c>
      <c r="D72" s="58" t="s">
        <v>4</v>
      </c>
      <c r="E72" s="60">
        <f ca="1">'TYBCOM A'!E72/'TYBCOM A'!E$4</f>
        <v>0.2</v>
      </c>
      <c r="F72" s="60">
        <f ca="1">'TYBCOM A'!F72/'TYBCOM A'!F$4</f>
        <v>0.5</v>
      </c>
      <c r="G72" s="60" t="e">
        <f ca="1">'TYBCOM A'!G72/'TYBCOM A'!G$4</f>
        <v>#DIV/0!</v>
      </c>
      <c r="H72" s="60">
        <f ca="1">'TYBCOM A'!H72/'TYBCOM A'!H$4</f>
        <v>1</v>
      </c>
      <c r="I72" s="60">
        <f ca="1">'TYBCOM A'!I72/'TYBCOM A'!I$4</f>
        <v>0.33333333333333331</v>
      </c>
      <c r="J72" s="60" t="str">
        <f>IF(C72="MR",'TYBCOM A'!J72/'TYBCOM A'!J$4,"")</f>
        <v/>
      </c>
      <c r="K72" s="60" t="e">
        <f ca="1">IF(C72="DIT",'TYBCOM A'!K72/'TYBCOM A'!K$4,"")</f>
        <v>#DIV/0!</v>
      </c>
      <c r="L72" s="60">
        <f ca="1">IF(D72="CSA",'TYBCOM A'!L72/'TYBCOM A'!L$4,"")</f>
        <v>0.2</v>
      </c>
      <c r="M72" s="60" t="e">
        <f ca="1">IF(D72="CSA",'TYBCOM A'!M72/'TYBCOM A'!M$4,"")</f>
        <v>#DIV/0!</v>
      </c>
      <c r="N72" s="60" t="str">
        <f>IF(D72="PHBW",'TYBCOM A'!N72/'TYBCOM A'!N$4,"")</f>
        <v/>
      </c>
      <c r="O72" s="60" t="str">
        <f>IF(D72="EM",'TYBCOM A'!O72/'TYBCOM A'!O$4,"")</f>
        <v/>
      </c>
    </row>
    <row r="73" spans="1:15" ht="12.75">
      <c r="A73" s="56">
        <v>2367</v>
      </c>
      <c r="B73" s="57" t="s">
        <v>106</v>
      </c>
      <c r="C73" s="58" t="s">
        <v>19</v>
      </c>
      <c r="D73" s="58" t="s">
        <v>38</v>
      </c>
      <c r="E73" s="60">
        <f ca="1">'TYBCOM A'!E73/'TYBCOM A'!E$4</f>
        <v>0.6</v>
      </c>
      <c r="F73" s="60">
        <f ca="1">'TYBCOM A'!F73/'TYBCOM A'!F$4</f>
        <v>0.33333333333333331</v>
      </c>
      <c r="G73" s="60" t="e">
        <f ca="1">'TYBCOM A'!G73/'TYBCOM A'!G$4</f>
        <v>#DIV/0!</v>
      </c>
      <c r="H73" s="60">
        <f ca="1">'TYBCOM A'!H73/'TYBCOM A'!H$4</f>
        <v>1</v>
      </c>
      <c r="I73" s="60">
        <f ca="1">'TYBCOM A'!I73/'TYBCOM A'!I$4</f>
        <v>0.66666666666666663</v>
      </c>
      <c r="J73" s="60" t="e">
        <f ca="1">IF(C73="MR",'TYBCOM A'!J73/'TYBCOM A'!J$4,"")</f>
        <v>#DIV/0!</v>
      </c>
      <c r="K73" s="60" t="str">
        <f>IF(C73="DIT",'TYBCOM A'!K73/'TYBCOM A'!K$4,"")</f>
        <v/>
      </c>
      <c r="L73" s="60" t="str">
        <f>IF(D73="CSA",'TYBCOM A'!L73/'TYBCOM A'!L$4,"")</f>
        <v/>
      </c>
      <c r="M73" s="60" t="str">
        <f>IF(D73="CSA",'TYBCOM A'!M73/'TYBCOM A'!M$4,"")</f>
        <v/>
      </c>
      <c r="N73" s="60" t="str">
        <f>IF(D73="PHBW",'TYBCOM A'!N73/'TYBCOM A'!N$4,"")</f>
        <v/>
      </c>
      <c r="O73" s="60">
        <f ca="1">IF(D73="EM",'TYBCOM A'!O73/'TYBCOM A'!O$4,"")</f>
        <v>0.6</v>
      </c>
    </row>
    <row r="74" spans="1:15" ht="12.75">
      <c r="A74" s="56">
        <v>2368</v>
      </c>
      <c r="B74" s="57" t="s">
        <v>107</v>
      </c>
      <c r="C74" s="58" t="s">
        <v>19</v>
      </c>
      <c r="D74" s="58" t="s">
        <v>45</v>
      </c>
      <c r="E74" s="60">
        <f ca="1">'TYBCOM A'!E74/'TYBCOM A'!E$4</f>
        <v>0.8</v>
      </c>
      <c r="F74" s="60">
        <f ca="1">'TYBCOM A'!F74/'TYBCOM A'!F$4</f>
        <v>1</v>
      </c>
      <c r="G74" s="60" t="e">
        <f ca="1">'TYBCOM A'!G74/'TYBCOM A'!G$4</f>
        <v>#DIV/0!</v>
      </c>
      <c r="H74" s="60">
        <f ca="1">'TYBCOM A'!H74/'TYBCOM A'!H$4</f>
        <v>1</v>
      </c>
      <c r="I74" s="60">
        <f ca="1">'TYBCOM A'!I74/'TYBCOM A'!I$4</f>
        <v>0.66666666666666663</v>
      </c>
      <c r="J74" s="60" t="e">
        <f ca="1">IF(C74="MR",'TYBCOM A'!J74/'TYBCOM A'!J$4,"")</f>
        <v>#DIV/0!</v>
      </c>
      <c r="K74" s="60" t="str">
        <f>IF(C74="DIT",'TYBCOM A'!K74/'TYBCOM A'!K$4,"")</f>
        <v/>
      </c>
      <c r="L74" s="60" t="str">
        <f>IF(D74="CSA",'TYBCOM A'!L74/'TYBCOM A'!L$4,"")</f>
        <v/>
      </c>
      <c r="M74" s="60" t="str">
        <f>IF(D74="CSA",'TYBCOM A'!M74/'TYBCOM A'!M$4,"")</f>
        <v/>
      </c>
      <c r="N74" s="60">
        <f ca="1">IF(D74="PHBW",'TYBCOM A'!N74/'TYBCOM A'!N$4,"")</f>
        <v>0.6</v>
      </c>
      <c r="O74" s="60" t="str">
        <f>IF(D74="EM",'TYBCOM A'!O74/'TYBCOM A'!O$4,"")</f>
        <v/>
      </c>
    </row>
    <row r="75" spans="1:15" ht="12.75">
      <c r="A75" s="56">
        <v>2369</v>
      </c>
      <c r="B75" s="57" t="s">
        <v>108</v>
      </c>
      <c r="C75" s="58" t="s">
        <v>19</v>
      </c>
      <c r="D75" s="58" t="s">
        <v>45</v>
      </c>
      <c r="E75" s="60">
        <f ca="1">'TYBCOM A'!E75/'TYBCOM A'!E$4</f>
        <v>0.4</v>
      </c>
      <c r="F75" s="60">
        <f ca="1">'TYBCOM A'!F75/'TYBCOM A'!F$4</f>
        <v>0.5</v>
      </c>
      <c r="G75" s="60" t="e">
        <f ca="1">'TYBCOM A'!G75/'TYBCOM A'!G$4</f>
        <v>#DIV/0!</v>
      </c>
      <c r="H75" s="60">
        <f ca="1">'TYBCOM A'!H75/'TYBCOM A'!H$4</f>
        <v>0.33333333333333331</v>
      </c>
      <c r="I75" s="60">
        <f ca="1">'TYBCOM A'!I75/'TYBCOM A'!I$4</f>
        <v>0.66666666666666663</v>
      </c>
      <c r="J75" s="60" t="e">
        <f ca="1">IF(C75="MR",'TYBCOM A'!J75/'TYBCOM A'!J$4,"")</f>
        <v>#DIV/0!</v>
      </c>
      <c r="K75" s="60" t="str">
        <f>IF(C75="DIT",'TYBCOM A'!K75/'TYBCOM A'!K$4,"")</f>
        <v/>
      </c>
      <c r="L75" s="60" t="str">
        <f>IF(D75="CSA",'TYBCOM A'!L75/'TYBCOM A'!L$4,"")</f>
        <v/>
      </c>
      <c r="M75" s="60" t="str">
        <f>IF(D75="CSA",'TYBCOM A'!M75/'TYBCOM A'!M$4,"")</f>
        <v/>
      </c>
      <c r="N75" s="60">
        <f ca="1">IF(D75="PHBW",'TYBCOM A'!N75/'TYBCOM A'!N$4,"")</f>
        <v>0.4</v>
      </c>
      <c r="O75" s="60" t="str">
        <f>IF(D75="EM",'TYBCOM A'!O75/'TYBCOM A'!O$4,"")</f>
        <v/>
      </c>
    </row>
    <row r="76" spans="1:15" ht="12.75">
      <c r="A76" s="56">
        <v>2370</v>
      </c>
      <c r="B76" s="57" t="s">
        <v>109</v>
      </c>
      <c r="C76" s="58" t="s">
        <v>19</v>
      </c>
      <c r="D76" s="58" t="s">
        <v>4</v>
      </c>
      <c r="E76" s="60">
        <f ca="1">'TYBCOM A'!E76/'TYBCOM A'!E$4</f>
        <v>0.4</v>
      </c>
      <c r="F76" s="60">
        <f ca="1">'TYBCOM A'!F76/'TYBCOM A'!F$4</f>
        <v>0.33333333333333331</v>
      </c>
      <c r="G76" s="60" t="e">
        <f ca="1">'TYBCOM A'!G76/'TYBCOM A'!G$4</f>
        <v>#DIV/0!</v>
      </c>
      <c r="H76" s="60">
        <f ca="1">'TYBCOM A'!H76/'TYBCOM A'!H$4</f>
        <v>0</v>
      </c>
      <c r="I76" s="60">
        <f ca="1">'TYBCOM A'!I76/'TYBCOM A'!I$4</f>
        <v>0.66666666666666663</v>
      </c>
      <c r="J76" s="60" t="e">
        <f ca="1">IF(C76="MR",'TYBCOM A'!J76/'TYBCOM A'!J$4,"")</f>
        <v>#DIV/0!</v>
      </c>
      <c r="K76" s="60" t="str">
        <f>IF(C76="DIT",'TYBCOM A'!K76/'TYBCOM A'!K$4,"")</f>
        <v/>
      </c>
      <c r="L76" s="60">
        <f ca="1">IF(D76="CSA",'TYBCOM A'!L76/'TYBCOM A'!L$4,"")</f>
        <v>0.4</v>
      </c>
      <c r="M76" s="60" t="e">
        <f ca="1">IF(D76="CSA",'TYBCOM A'!M76/'TYBCOM A'!M$4,"")</f>
        <v>#DIV/0!</v>
      </c>
      <c r="N76" s="60" t="str">
        <f>IF(D76="PHBW",'TYBCOM A'!N76/'TYBCOM A'!N$4,"")</f>
        <v/>
      </c>
      <c r="O76" s="60" t="str">
        <f>IF(D76="EM",'TYBCOM A'!O76/'TYBCOM A'!O$4,"")</f>
        <v/>
      </c>
    </row>
    <row r="77" spans="1:15" ht="12.75">
      <c r="A77" s="56">
        <v>2371</v>
      </c>
      <c r="B77" s="57" t="s">
        <v>110</v>
      </c>
      <c r="C77" s="58" t="s">
        <v>19</v>
      </c>
      <c r="D77" s="58" t="s">
        <v>4</v>
      </c>
      <c r="E77" s="60">
        <f ca="1">'TYBCOM A'!E77/'TYBCOM A'!E$4</f>
        <v>0.4</v>
      </c>
      <c r="F77" s="60">
        <f ca="1">'TYBCOM A'!F77/'TYBCOM A'!F$4</f>
        <v>0.16666666666666666</v>
      </c>
      <c r="G77" s="60" t="e">
        <f ca="1">'TYBCOM A'!G77/'TYBCOM A'!G$4</f>
        <v>#DIV/0!</v>
      </c>
      <c r="H77" s="60">
        <f ca="1">'TYBCOM A'!H77/'TYBCOM A'!H$4</f>
        <v>1</v>
      </c>
      <c r="I77" s="60">
        <f ca="1">'TYBCOM A'!I77/'TYBCOM A'!I$4</f>
        <v>1</v>
      </c>
      <c r="J77" s="60" t="e">
        <f ca="1">IF(C77="MR",'TYBCOM A'!J77/'TYBCOM A'!J$4,"")</f>
        <v>#DIV/0!</v>
      </c>
      <c r="K77" s="60" t="str">
        <f>IF(C77="DIT",'TYBCOM A'!K77/'TYBCOM A'!K$4,"")</f>
        <v/>
      </c>
      <c r="L77" s="60">
        <f ca="1">IF(D77="CSA",'TYBCOM A'!L77/'TYBCOM A'!L$4,"")</f>
        <v>0.2</v>
      </c>
      <c r="M77" s="60" t="e">
        <f ca="1">IF(D77="CSA",'TYBCOM A'!M77/'TYBCOM A'!M$4,"")</f>
        <v>#DIV/0!</v>
      </c>
      <c r="N77" s="60" t="str">
        <f>IF(D77="PHBW",'TYBCOM A'!N77/'TYBCOM A'!N$4,"")</f>
        <v/>
      </c>
      <c r="O77" s="60" t="str">
        <f>IF(D77="EM",'TYBCOM A'!O77/'TYBCOM A'!O$4,"")</f>
        <v/>
      </c>
    </row>
    <row r="78" spans="1:15" ht="12.75">
      <c r="A78" s="56">
        <v>2372</v>
      </c>
      <c r="B78" s="57" t="s">
        <v>111</v>
      </c>
      <c r="C78" s="58" t="s">
        <v>19</v>
      </c>
      <c r="D78" s="58" t="s">
        <v>45</v>
      </c>
      <c r="E78" s="60">
        <f ca="1">'TYBCOM A'!E78/'TYBCOM A'!E$4</f>
        <v>1</v>
      </c>
      <c r="F78" s="60">
        <f ca="1">'TYBCOM A'!F78/'TYBCOM A'!F$4</f>
        <v>1</v>
      </c>
      <c r="G78" s="60" t="e">
        <f ca="1">'TYBCOM A'!G78/'TYBCOM A'!G$4</f>
        <v>#DIV/0!</v>
      </c>
      <c r="H78" s="60">
        <f ca="1">'TYBCOM A'!H78/'TYBCOM A'!H$4</f>
        <v>1</v>
      </c>
      <c r="I78" s="60">
        <f ca="1">'TYBCOM A'!I78/'TYBCOM A'!I$4</f>
        <v>1</v>
      </c>
      <c r="J78" s="60" t="e">
        <f ca="1">IF(C78="MR",'TYBCOM A'!J78/'TYBCOM A'!J$4,"")</f>
        <v>#DIV/0!</v>
      </c>
      <c r="K78" s="60" t="str">
        <f>IF(C78="DIT",'TYBCOM A'!K78/'TYBCOM A'!K$4,"")</f>
        <v/>
      </c>
      <c r="L78" s="60" t="str">
        <f>IF(D78="CSA",'TYBCOM A'!L78/'TYBCOM A'!L$4,"")</f>
        <v/>
      </c>
      <c r="M78" s="60" t="str">
        <f>IF(D78="CSA",'TYBCOM A'!M78/'TYBCOM A'!M$4,"")</f>
        <v/>
      </c>
      <c r="N78" s="60">
        <f ca="1">IF(D78="PHBW",'TYBCOM A'!N78/'TYBCOM A'!N$4,"")</f>
        <v>1</v>
      </c>
      <c r="O78" s="60" t="str">
        <f>IF(D78="EM",'TYBCOM A'!O78/'TYBCOM A'!O$4,"")</f>
        <v/>
      </c>
    </row>
    <row r="79" spans="1:15" ht="12.75">
      <c r="A79" s="56">
        <v>2373</v>
      </c>
      <c r="B79" s="57" t="s">
        <v>112</v>
      </c>
      <c r="C79" s="58" t="s">
        <v>19</v>
      </c>
      <c r="D79" s="58" t="s">
        <v>4</v>
      </c>
      <c r="E79" s="60">
        <f ca="1">'TYBCOM A'!E79/'TYBCOM A'!E$4</f>
        <v>0.4</v>
      </c>
      <c r="F79" s="60">
        <f ca="1">'TYBCOM A'!F79/'TYBCOM A'!F$4</f>
        <v>0.16666666666666666</v>
      </c>
      <c r="G79" s="60" t="e">
        <f ca="1">'TYBCOM A'!G79/'TYBCOM A'!G$4</f>
        <v>#DIV/0!</v>
      </c>
      <c r="H79" s="60">
        <f ca="1">'TYBCOM A'!H79/'TYBCOM A'!H$4</f>
        <v>0.33333333333333331</v>
      </c>
      <c r="I79" s="60">
        <f ca="1">'TYBCOM A'!I79/'TYBCOM A'!I$4</f>
        <v>0</v>
      </c>
      <c r="J79" s="60" t="e">
        <f ca="1">IF(C79="MR",'TYBCOM A'!J79/'TYBCOM A'!J$4,"")</f>
        <v>#DIV/0!</v>
      </c>
      <c r="K79" s="60" t="str">
        <f>IF(C79="DIT",'TYBCOM A'!K79/'TYBCOM A'!K$4,"")</f>
        <v/>
      </c>
      <c r="L79" s="60">
        <f ca="1">IF(D79="CSA",'TYBCOM A'!L79/'TYBCOM A'!L$4,"")</f>
        <v>0</v>
      </c>
      <c r="M79" s="60" t="e">
        <f ca="1">IF(D79="CSA",'TYBCOM A'!M79/'TYBCOM A'!M$4,"")</f>
        <v>#DIV/0!</v>
      </c>
      <c r="N79" s="60" t="str">
        <f>IF(D79="PHBW",'TYBCOM A'!N79/'TYBCOM A'!N$4,"")</f>
        <v/>
      </c>
      <c r="O79" s="60" t="str">
        <f>IF(D79="EM",'TYBCOM A'!O79/'TYBCOM A'!O$4,"")</f>
        <v/>
      </c>
    </row>
    <row r="80" spans="1:15" ht="12.75">
      <c r="A80" s="56">
        <v>2374</v>
      </c>
      <c r="B80" s="57" t="s">
        <v>113</v>
      </c>
      <c r="C80" s="58" t="s">
        <v>20</v>
      </c>
      <c r="D80" s="58" t="s">
        <v>45</v>
      </c>
      <c r="E80" s="60">
        <f ca="1">'TYBCOM A'!E80/'TYBCOM A'!E$4</f>
        <v>0.8</v>
      </c>
      <c r="F80" s="60">
        <f ca="1">'TYBCOM A'!F80/'TYBCOM A'!F$4</f>
        <v>0.33333333333333331</v>
      </c>
      <c r="G80" s="60" t="e">
        <f ca="1">'TYBCOM A'!G80/'TYBCOM A'!G$4</f>
        <v>#DIV/0!</v>
      </c>
      <c r="H80" s="60">
        <f ca="1">'TYBCOM A'!H80/'TYBCOM A'!H$4</f>
        <v>1</v>
      </c>
      <c r="I80" s="60">
        <f ca="1">'TYBCOM A'!I80/'TYBCOM A'!I$4</f>
        <v>0</v>
      </c>
      <c r="J80" s="60" t="str">
        <f>IF(C80="MR",'TYBCOM A'!J80/'TYBCOM A'!J$4,"")</f>
        <v/>
      </c>
      <c r="K80" s="60" t="e">
        <f ca="1">IF(C80="DIT",'TYBCOM A'!K80/'TYBCOM A'!K$4,"")</f>
        <v>#DIV/0!</v>
      </c>
      <c r="L80" s="60" t="str">
        <f>IF(D80="CSA",'TYBCOM A'!L80/'TYBCOM A'!L$4,"")</f>
        <v/>
      </c>
      <c r="M80" s="60" t="str">
        <f>IF(D80="CSA",'TYBCOM A'!M80/'TYBCOM A'!M$4,"")</f>
        <v/>
      </c>
      <c r="N80" s="60">
        <f ca="1">IF(D80="PHBW",'TYBCOM A'!N80/'TYBCOM A'!N$4,"")</f>
        <v>0.8</v>
      </c>
      <c r="O80" s="60" t="str">
        <f>IF(D80="EM",'TYBCOM A'!O80/'TYBCOM A'!O$4,"")</f>
        <v/>
      </c>
    </row>
    <row r="81" spans="1:15" ht="12.75">
      <c r="A81" s="56">
        <v>2375</v>
      </c>
      <c r="B81" s="57" t="s">
        <v>114</v>
      </c>
      <c r="C81" s="58" t="s">
        <v>20</v>
      </c>
      <c r="D81" s="58" t="s">
        <v>4</v>
      </c>
      <c r="E81" s="60">
        <f ca="1">'TYBCOM A'!E81/'TYBCOM A'!E$4</f>
        <v>0.4</v>
      </c>
      <c r="F81" s="60">
        <f ca="1">'TYBCOM A'!F81/'TYBCOM A'!F$4</f>
        <v>0</v>
      </c>
      <c r="G81" s="60" t="e">
        <f ca="1">'TYBCOM A'!G81/'TYBCOM A'!G$4</f>
        <v>#DIV/0!</v>
      </c>
      <c r="H81" s="60">
        <f ca="1">'TYBCOM A'!H81/'TYBCOM A'!H$4</f>
        <v>0.66666666666666663</v>
      </c>
      <c r="I81" s="60">
        <f ca="1">'TYBCOM A'!I81/'TYBCOM A'!I$4</f>
        <v>0</v>
      </c>
      <c r="J81" s="60" t="str">
        <f>IF(C81="MR",'TYBCOM A'!J81/'TYBCOM A'!J$4,"")</f>
        <v/>
      </c>
      <c r="K81" s="60" t="e">
        <f ca="1">IF(C81="DIT",'TYBCOM A'!K81/'TYBCOM A'!K$4,"")</f>
        <v>#DIV/0!</v>
      </c>
      <c r="L81" s="60">
        <f ca="1">IF(D81="CSA",'TYBCOM A'!L81/'TYBCOM A'!L$4,"")</f>
        <v>0.2</v>
      </c>
      <c r="M81" s="60" t="e">
        <f ca="1">IF(D81="CSA",'TYBCOM A'!M81/'TYBCOM A'!M$4,"")</f>
        <v>#DIV/0!</v>
      </c>
      <c r="N81" s="60" t="str">
        <f>IF(D81="PHBW",'TYBCOM A'!N81/'TYBCOM A'!N$4,"")</f>
        <v/>
      </c>
      <c r="O81" s="60" t="str">
        <f>IF(D81="EM",'TYBCOM A'!O81/'TYBCOM A'!O$4,"")</f>
        <v/>
      </c>
    </row>
    <row r="82" spans="1:15" ht="12.75">
      <c r="A82" s="56">
        <v>2376</v>
      </c>
      <c r="B82" s="57" t="s">
        <v>115</v>
      </c>
      <c r="C82" s="58" t="s">
        <v>19</v>
      </c>
      <c r="D82" s="58" t="s">
        <v>38</v>
      </c>
      <c r="E82" s="60">
        <f ca="1">'TYBCOM A'!E82/'TYBCOM A'!E$4</f>
        <v>0.6</v>
      </c>
      <c r="F82" s="60">
        <f ca="1">'TYBCOM A'!F82/'TYBCOM A'!F$4</f>
        <v>0.83333333333333337</v>
      </c>
      <c r="G82" s="60" t="e">
        <f ca="1">'TYBCOM A'!G82/'TYBCOM A'!G$4</f>
        <v>#DIV/0!</v>
      </c>
      <c r="H82" s="60">
        <f ca="1">'TYBCOM A'!H82/'TYBCOM A'!H$4</f>
        <v>1</v>
      </c>
      <c r="I82" s="60">
        <f ca="1">'TYBCOM A'!I82/'TYBCOM A'!I$4</f>
        <v>0.66666666666666663</v>
      </c>
      <c r="J82" s="60" t="e">
        <f ca="1">IF(C82="MR",'TYBCOM A'!J82/'TYBCOM A'!J$4,"")</f>
        <v>#DIV/0!</v>
      </c>
      <c r="K82" s="60" t="str">
        <f>IF(C82="DIT",'TYBCOM A'!K82/'TYBCOM A'!K$4,"")</f>
        <v/>
      </c>
      <c r="L82" s="60" t="str">
        <f>IF(D82="CSA",'TYBCOM A'!L82/'TYBCOM A'!L$4,"")</f>
        <v/>
      </c>
      <c r="M82" s="60" t="str">
        <f>IF(D82="CSA",'TYBCOM A'!M82/'TYBCOM A'!M$4,"")</f>
        <v/>
      </c>
      <c r="N82" s="60" t="str">
        <f>IF(D82="PHBW",'TYBCOM A'!N82/'TYBCOM A'!N$4,"")</f>
        <v/>
      </c>
      <c r="O82" s="60">
        <f ca="1">IF(D82="EM",'TYBCOM A'!O82/'TYBCOM A'!O$4,"")</f>
        <v>0.6</v>
      </c>
    </row>
    <row r="83" spans="1:15" ht="12.75">
      <c r="A83" s="56">
        <v>2377</v>
      </c>
      <c r="B83" s="57" t="s">
        <v>116</v>
      </c>
      <c r="C83" s="58" t="s">
        <v>19</v>
      </c>
      <c r="D83" s="58" t="s">
        <v>4</v>
      </c>
      <c r="E83" s="60">
        <f ca="1">'TYBCOM A'!E83/'TYBCOM A'!E$4</f>
        <v>1</v>
      </c>
      <c r="F83" s="60">
        <f ca="1">'TYBCOM A'!F83/'TYBCOM A'!F$4</f>
        <v>0.66666666666666663</v>
      </c>
      <c r="G83" s="60" t="e">
        <f ca="1">'TYBCOM A'!G83/'TYBCOM A'!G$4</f>
        <v>#DIV/0!</v>
      </c>
      <c r="H83" s="60">
        <f ca="1">'TYBCOM A'!H83/'TYBCOM A'!H$4</f>
        <v>1</v>
      </c>
      <c r="I83" s="60">
        <f ca="1">'TYBCOM A'!I83/'TYBCOM A'!I$4</f>
        <v>0.66666666666666663</v>
      </c>
      <c r="J83" s="60" t="e">
        <f ca="1">IF(C83="MR",'TYBCOM A'!J83/'TYBCOM A'!J$4,"")</f>
        <v>#DIV/0!</v>
      </c>
      <c r="K83" s="60" t="str">
        <f>IF(C83="DIT",'TYBCOM A'!K83/'TYBCOM A'!K$4,"")</f>
        <v/>
      </c>
      <c r="L83" s="60">
        <f ca="1">IF(D83="CSA",'TYBCOM A'!L83/'TYBCOM A'!L$4,"")</f>
        <v>0.6</v>
      </c>
      <c r="M83" s="60" t="e">
        <f ca="1">IF(D83="CSA",'TYBCOM A'!M83/'TYBCOM A'!M$4,"")</f>
        <v>#DIV/0!</v>
      </c>
      <c r="N83" s="60" t="str">
        <f>IF(D83="PHBW",'TYBCOM A'!N83/'TYBCOM A'!N$4,"")</f>
        <v/>
      </c>
      <c r="O83" s="60" t="str">
        <f>IF(D83="EM",'TYBCOM A'!O83/'TYBCOM A'!O$4,"")</f>
        <v/>
      </c>
    </row>
    <row r="84" spans="1:15" ht="12.75">
      <c r="A84" s="56">
        <v>2378</v>
      </c>
      <c r="B84" s="57" t="s">
        <v>117</v>
      </c>
      <c r="C84" s="58" t="s">
        <v>19</v>
      </c>
      <c r="D84" s="58" t="s">
        <v>4</v>
      </c>
      <c r="E84" s="60">
        <f ca="1">'TYBCOM A'!E84/'TYBCOM A'!E$4</f>
        <v>0.6</v>
      </c>
      <c r="F84" s="60">
        <f ca="1">'TYBCOM A'!F84/'TYBCOM A'!F$4</f>
        <v>0.83333333333333337</v>
      </c>
      <c r="G84" s="60" t="e">
        <f ca="1">'TYBCOM A'!G84/'TYBCOM A'!G$4</f>
        <v>#DIV/0!</v>
      </c>
      <c r="H84" s="60">
        <f ca="1">'TYBCOM A'!H84/'TYBCOM A'!H$4</f>
        <v>1</v>
      </c>
      <c r="I84" s="60">
        <f ca="1">'TYBCOM A'!I84/'TYBCOM A'!I$4</f>
        <v>0.33333333333333331</v>
      </c>
      <c r="J84" s="60" t="e">
        <f ca="1">IF(C84="MR",'TYBCOM A'!J84/'TYBCOM A'!J$4,"")</f>
        <v>#DIV/0!</v>
      </c>
      <c r="K84" s="60" t="str">
        <f>IF(C84="DIT",'TYBCOM A'!K84/'TYBCOM A'!K$4,"")</f>
        <v/>
      </c>
      <c r="L84" s="60">
        <f ca="1">IF(D84="CSA",'TYBCOM A'!L84/'TYBCOM A'!L$4,"")</f>
        <v>0.6</v>
      </c>
      <c r="M84" s="60" t="e">
        <f ca="1">IF(D84="CSA",'TYBCOM A'!M84/'TYBCOM A'!M$4,"")</f>
        <v>#DIV/0!</v>
      </c>
      <c r="N84" s="60" t="str">
        <f>IF(D84="PHBW",'TYBCOM A'!N84/'TYBCOM A'!N$4,"")</f>
        <v/>
      </c>
      <c r="O84" s="60" t="str">
        <f>IF(D84="EM",'TYBCOM A'!O84/'TYBCOM A'!O$4,"")</f>
        <v/>
      </c>
    </row>
    <row r="85" spans="1:15" ht="12.75">
      <c r="A85" s="56">
        <v>2379</v>
      </c>
      <c r="B85" s="57" t="s">
        <v>118</v>
      </c>
      <c r="C85" s="58" t="s">
        <v>19</v>
      </c>
      <c r="D85" s="58" t="s">
        <v>38</v>
      </c>
      <c r="E85" s="60">
        <f ca="1">'TYBCOM A'!E85/'TYBCOM A'!E$4</f>
        <v>0.4</v>
      </c>
      <c r="F85" s="60">
        <f ca="1">'TYBCOM A'!F85/'TYBCOM A'!F$4</f>
        <v>0.16666666666666666</v>
      </c>
      <c r="G85" s="60" t="e">
        <f ca="1">'TYBCOM A'!G85/'TYBCOM A'!G$4</f>
        <v>#DIV/0!</v>
      </c>
      <c r="H85" s="60">
        <f ca="1">'TYBCOM A'!H85/'TYBCOM A'!H$4</f>
        <v>1</v>
      </c>
      <c r="I85" s="60">
        <f ca="1">'TYBCOM A'!I85/'TYBCOM A'!I$4</f>
        <v>0</v>
      </c>
      <c r="J85" s="60" t="e">
        <f ca="1">IF(C85="MR",'TYBCOM A'!J85/'TYBCOM A'!J$4,"")</f>
        <v>#DIV/0!</v>
      </c>
      <c r="K85" s="60" t="str">
        <f>IF(C85="DIT",'TYBCOM A'!K85/'TYBCOM A'!K$4,"")</f>
        <v/>
      </c>
      <c r="L85" s="60" t="str">
        <f>IF(D85="CSA",'TYBCOM A'!L85/'TYBCOM A'!L$4,"")</f>
        <v/>
      </c>
      <c r="M85" s="60" t="str">
        <f>IF(D85="CSA",'TYBCOM A'!M85/'TYBCOM A'!M$4,"")</f>
        <v/>
      </c>
      <c r="N85" s="60" t="str">
        <f>IF(D85="PHBW",'TYBCOM A'!N85/'TYBCOM A'!N$4,"")</f>
        <v/>
      </c>
      <c r="O85" s="60">
        <f ca="1">IF(D85="EM",'TYBCOM A'!O85/'TYBCOM A'!O$4,"")</f>
        <v>0.6</v>
      </c>
    </row>
    <row r="86" spans="1:15" ht="12.75">
      <c r="A86" s="56">
        <v>2380</v>
      </c>
      <c r="B86" s="57" t="s">
        <v>119</v>
      </c>
      <c r="C86" s="58" t="s">
        <v>20</v>
      </c>
      <c r="D86" s="58" t="s">
        <v>4</v>
      </c>
      <c r="E86" s="60">
        <f ca="1">'TYBCOM A'!E86/'TYBCOM A'!E$4</f>
        <v>0.4</v>
      </c>
      <c r="F86" s="60">
        <f ca="1">'TYBCOM A'!F86/'TYBCOM A'!F$4</f>
        <v>0.16666666666666666</v>
      </c>
      <c r="G86" s="60" t="e">
        <f ca="1">'TYBCOM A'!G86/'TYBCOM A'!G$4</f>
        <v>#DIV/0!</v>
      </c>
      <c r="H86" s="60">
        <f ca="1">'TYBCOM A'!H86/'TYBCOM A'!H$4</f>
        <v>0.33333333333333331</v>
      </c>
      <c r="I86" s="60">
        <f ca="1">'TYBCOM A'!I86/'TYBCOM A'!I$4</f>
        <v>0.33333333333333331</v>
      </c>
      <c r="J86" s="60" t="str">
        <f>IF(C86="MR",'TYBCOM A'!J86/'TYBCOM A'!J$4,"")</f>
        <v/>
      </c>
      <c r="K86" s="60" t="e">
        <f ca="1">IF(C86="DIT",'TYBCOM A'!K86/'TYBCOM A'!K$4,"")</f>
        <v>#DIV/0!</v>
      </c>
      <c r="L86" s="60">
        <f ca="1">IF(D86="CSA",'TYBCOM A'!L86/'TYBCOM A'!L$4,"")</f>
        <v>0.4</v>
      </c>
      <c r="M86" s="60" t="e">
        <f ca="1">IF(D86="CSA",'TYBCOM A'!M86/'TYBCOM A'!M$4,"")</f>
        <v>#DIV/0!</v>
      </c>
      <c r="N86" s="60" t="str">
        <f>IF(D86="PHBW",'TYBCOM A'!N86/'TYBCOM A'!N$4,"")</f>
        <v/>
      </c>
      <c r="O86" s="60" t="str">
        <f>IF(D86="EM",'TYBCOM A'!O86/'TYBCOM A'!O$4,"")</f>
        <v/>
      </c>
    </row>
    <row r="87" spans="1:15" ht="12.75">
      <c r="A87" s="56">
        <v>2381</v>
      </c>
      <c r="B87" s="57" t="s">
        <v>120</v>
      </c>
      <c r="C87" s="58" t="s">
        <v>19</v>
      </c>
      <c r="D87" s="58" t="s">
        <v>4</v>
      </c>
      <c r="E87" s="60">
        <f ca="1">'TYBCOM A'!E87/'TYBCOM A'!E$4</f>
        <v>0.4</v>
      </c>
      <c r="F87" s="60">
        <f ca="1">'TYBCOM A'!F87/'TYBCOM A'!F$4</f>
        <v>0.83333333333333337</v>
      </c>
      <c r="G87" s="60" t="e">
        <f ca="1">'TYBCOM A'!G87/'TYBCOM A'!G$4</f>
        <v>#DIV/0!</v>
      </c>
      <c r="H87" s="60">
        <f ca="1">'TYBCOM A'!H87/'TYBCOM A'!H$4</f>
        <v>1</v>
      </c>
      <c r="I87" s="60">
        <f ca="1">'TYBCOM A'!I87/'TYBCOM A'!I$4</f>
        <v>1</v>
      </c>
      <c r="J87" s="60" t="e">
        <f ca="1">IF(C87="MR",'TYBCOM A'!J87/'TYBCOM A'!J$4,"")</f>
        <v>#DIV/0!</v>
      </c>
      <c r="K87" s="60" t="str">
        <f>IF(C87="DIT",'TYBCOM A'!K87/'TYBCOM A'!K$4,"")</f>
        <v/>
      </c>
      <c r="L87" s="60" t="e">
        <f ca="1">IF(D87="CSA",'TYBCOM A'!L87/'TYBCOM A'!L$4,"")</f>
        <v>#VALUE!</v>
      </c>
      <c r="M87" s="60" t="e">
        <f ca="1">IF(D87="CSA",'TYBCOM A'!M87/'TYBCOM A'!M$4,"")</f>
        <v>#VALUE!</v>
      </c>
      <c r="N87" s="60" t="str">
        <f>IF(D87="PHBW",'TYBCOM A'!N87/'TYBCOM A'!N$4,"")</f>
        <v/>
      </c>
      <c r="O87" s="60" t="str">
        <f>IF(D87="EM",'TYBCOM A'!O87/'TYBCOM A'!O$4,"")</f>
        <v/>
      </c>
    </row>
    <row r="88" spans="1:15" ht="12.75">
      <c r="A88" s="56">
        <v>2382</v>
      </c>
      <c r="B88" s="57" t="s">
        <v>121</v>
      </c>
      <c r="C88" s="58" t="s">
        <v>19</v>
      </c>
      <c r="D88" s="58" t="s">
        <v>38</v>
      </c>
      <c r="E88" s="60">
        <f ca="1">'TYBCOM A'!E88/'TYBCOM A'!E$4</f>
        <v>0.4</v>
      </c>
      <c r="F88" s="60">
        <f ca="1">'TYBCOM A'!F88/'TYBCOM A'!F$4</f>
        <v>0.5</v>
      </c>
      <c r="G88" s="60" t="e">
        <f ca="1">'TYBCOM A'!G88/'TYBCOM A'!G$4</f>
        <v>#DIV/0!</v>
      </c>
      <c r="H88" s="60">
        <f ca="1">'TYBCOM A'!H88/'TYBCOM A'!H$4</f>
        <v>1</v>
      </c>
      <c r="I88" s="60">
        <f ca="1">'TYBCOM A'!I88/'TYBCOM A'!I$4</f>
        <v>0.66666666666666663</v>
      </c>
      <c r="J88" s="60" t="e">
        <f ca="1">IF(C88="MR",'TYBCOM A'!J88/'TYBCOM A'!J$4,"")</f>
        <v>#DIV/0!</v>
      </c>
      <c r="K88" s="60" t="str">
        <f>IF(C88="DIT",'TYBCOM A'!K88/'TYBCOM A'!K$4,"")</f>
        <v/>
      </c>
      <c r="L88" s="60" t="str">
        <f>IF(D88="CSA",'TYBCOM A'!L88/'TYBCOM A'!L$4,"")</f>
        <v/>
      </c>
      <c r="M88" s="60" t="str">
        <f>IF(D88="CSA",'TYBCOM A'!M88/'TYBCOM A'!M$4,"")</f>
        <v/>
      </c>
      <c r="N88" s="60" t="str">
        <f>IF(D88="PHBW",'TYBCOM A'!N88/'TYBCOM A'!N$4,"")</f>
        <v/>
      </c>
      <c r="O88" s="60">
        <f ca="1">IF(D88="EM",'TYBCOM A'!O88/'TYBCOM A'!O$4,"")</f>
        <v>0.6</v>
      </c>
    </row>
    <row r="89" spans="1:15" ht="12.75">
      <c r="A89" s="56">
        <v>2383</v>
      </c>
      <c r="B89" s="57" t="s">
        <v>122</v>
      </c>
      <c r="C89" s="58" t="s">
        <v>19</v>
      </c>
      <c r="D89" s="58" t="s">
        <v>45</v>
      </c>
      <c r="E89" s="60">
        <f ca="1">'TYBCOM A'!E89/'TYBCOM A'!E$4</f>
        <v>0.2</v>
      </c>
      <c r="F89" s="60">
        <f ca="1">'TYBCOM A'!F89/'TYBCOM A'!F$4</f>
        <v>0.33333333333333331</v>
      </c>
      <c r="G89" s="60" t="e">
        <f ca="1">'TYBCOM A'!G89/'TYBCOM A'!G$4</f>
        <v>#DIV/0!</v>
      </c>
      <c r="H89" s="60">
        <f ca="1">'TYBCOM A'!H89/'TYBCOM A'!H$4</f>
        <v>0.66666666666666663</v>
      </c>
      <c r="I89" s="60">
        <f ca="1">'TYBCOM A'!I89/'TYBCOM A'!I$4</f>
        <v>1</v>
      </c>
      <c r="J89" s="60" t="e">
        <f ca="1">IF(C89="MR",'TYBCOM A'!J89/'TYBCOM A'!J$4,"")</f>
        <v>#DIV/0!</v>
      </c>
      <c r="K89" s="60" t="str">
        <f>IF(C89="DIT",'TYBCOM A'!K89/'TYBCOM A'!K$4,"")</f>
        <v/>
      </c>
      <c r="L89" s="60" t="str">
        <f>IF(D89="CSA",'TYBCOM A'!L89/'TYBCOM A'!L$4,"")</f>
        <v/>
      </c>
      <c r="M89" s="60" t="str">
        <f>IF(D89="CSA",'TYBCOM A'!M89/'TYBCOM A'!M$4,"")</f>
        <v/>
      </c>
      <c r="N89" s="60">
        <f ca="1">IF(D89="PHBW",'TYBCOM A'!N89/'TYBCOM A'!N$4,"")</f>
        <v>0.4</v>
      </c>
      <c r="O89" s="60" t="str">
        <f>IF(D89="EM",'TYBCOM A'!O89/'TYBCOM A'!O$4,"")</f>
        <v/>
      </c>
    </row>
    <row r="90" spans="1:15" ht="12.75">
      <c r="A90" s="56">
        <v>2384</v>
      </c>
      <c r="B90" s="57" t="s">
        <v>123</v>
      </c>
      <c r="C90" s="58" t="s">
        <v>19</v>
      </c>
      <c r="D90" s="58" t="s">
        <v>38</v>
      </c>
      <c r="E90" s="60">
        <f ca="1">'TYBCOM A'!E90/'TYBCOM A'!E$4</f>
        <v>0.4</v>
      </c>
      <c r="F90" s="60">
        <f ca="1">'TYBCOM A'!F90/'TYBCOM A'!F$4</f>
        <v>0.33333333333333331</v>
      </c>
      <c r="G90" s="60" t="e">
        <f ca="1">'TYBCOM A'!G90/'TYBCOM A'!G$4</f>
        <v>#DIV/0!</v>
      </c>
      <c r="H90" s="60">
        <f ca="1">'TYBCOM A'!H90/'TYBCOM A'!H$4</f>
        <v>1</v>
      </c>
      <c r="I90" s="60">
        <f ca="1">'TYBCOM A'!I90/'TYBCOM A'!I$4</f>
        <v>0.33333333333333331</v>
      </c>
      <c r="J90" s="60" t="e">
        <f ca="1">IF(C90="MR",'TYBCOM A'!J90/'TYBCOM A'!J$4,"")</f>
        <v>#DIV/0!</v>
      </c>
      <c r="K90" s="60" t="str">
        <f>IF(C90="DIT",'TYBCOM A'!K90/'TYBCOM A'!K$4,"")</f>
        <v/>
      </c>
      <c r="L90" s="60" t="str">
        <f>IF(D90="CSA",'TYBCOM A'!L90/'TYBCOM A'!L$4,"")</f>
        <v/>
      </c>
      <c r="M90" s="60" t="str">
        <f>IF(D90="CSA",'TYBCOM A'!M90/'TYBCOM A'!M$4,"")</f>
        <v/>
      </c>
      <c r="N90" s="60" t="str">
        <f>IF(D90="PHBW",'TYBCOM A'!N90/'TYBCOM A'!N$4,"")</f>
        <v/>
      </c>
      <c r="O90" s="60">
        <f ca="1">IF(D90="EM",'TYBCOM A'!O90/'TYBCOM A'!O$4,"")</f>
        <v>0.2</v>
      </c>
    </row>
    <row r="91" spans="1:15" ht="12.75">
      <c r="A91" s="56">
        <v>2385</v>
      </c>
      <c r="B91" s="57" t="s">
        <v>124</v>
      </c>
      <c r="C91" s="58" t="s">
        <v>19</v>
      </c>
      <c r="D91" s="58" t="s">
        <v>38</v>
      </c>
      <c r="E91" s="60">
        <f ca="1">'TYBCOM A'!E91/'TYBCOM A'!E$4</f>
        <v>0.4</v>
      </c>
      <c r="F91" s="60">
        <f ca="1">'TYBCOM A'!F91/'TYBCOM A'!F$4</f>
        <v>0</v>
      </c>
      <c r="G91" s="60" t="e">
        <f ca="1">'TYBCOM A'!G91/'TYBCOM A'!G$4</f>
        <v>#DIV/0!</v>
      </c>
      <c r="H91" s="60">
        <f ca="1">'TYBCOM A'!H91/'TYBCOM A'!H$4</f>
        <v>0.33333333333333331</v>
      </c>
      <c r="I91" s="60">
        <f ca="1">'TYBCOM A'!I91/'TYBCOM A'!I$4</f>
        <v>0.66666666666666663</v>
      </c>
      <c r="J91" s="60" t="e">
        <f ca="1">IF(C91="MR",'TYBCOM A'!J91/'TYBCOM A'!J$4,"")</f>
        <v>#DIV/0!</v>
      </c>
      <c r="K91" s="60" t="str">
        <f>IF(C91="DIT",'TYBCOM A'!K91/'TYBCOM A'!K$4,"")</f>
        <v/>
      </c>
      <c r="L91" s="60" t="str">
        <f>IF(D91="CSA",'TYBCOM A'!L91/'TYBCOM A'!L$4,"")</f>
        <v/>
      </c>
      <c r="M91" s="60" t="str">
        <f>IF(D91="CSA",'TYBCOM A'!M91/'TYBCOM A'!M$4,"")</f>
        <v/>
      </c>
      <c r="N91" s="60" t="str">
        <f>IF(D91="PHBW",'TYBCOM A'!N91/'TYBCOM A'!N$4,"")</f>
        <v/>
      </c>
      <c r="O91" s="60">
        <f ca="1">IF(D91="EM",'TYBCOM A'!O91/'TYBCOM A'!O$4,"")</f>
        <v>0.4</v>
      </c>
    </row>
    <row r="92" spans="1:15" ht="12.75">
      <c r="A92" s="56">
        <v>2386</v>
      </c>
      <c r="B92" s="57" t="s">
        <v>125</v>
      </c>
      <c r="C92" s="58" t="s">
        <v>19</v>
      </c>
      <c r="D92" s="58" t="s">
        <v>4</v>
      </c>
      <c r="E92" s="60">
        <f ca="1">'TYBCOM A'!E92/'TYBCOM A'!E$4</f>
        <v>0.2</v>
      </c>
      <c r="F92" s="60">
        <f ca="1">'TYBCOM A'!F92/'TYBCOM A'!F$4</f>
        <v>0.33333333333333331</v>
      </c>
      <c r="G92" s="60" t="e">
        <f ca="1">'TYBCOM A'!G92/'TYBCOM A'!G$4</f>
        <v>#DIV/0!</v>
      </c>
      <c r="H92" s="60">
        <f ca="1">'TYBCOM A'!H92/'TYBCOM A'!H$4</f>
        <v>1</v>
      </c>
      <c r="I92" s="60">
        <f ca="1">'TYBCOM A'!I92/'TYBCOM A'!I$4</f>
        <v>0</v>
      </c>
      <c r="J92" s="60" t="e">
        <f ca="1">IF(C92="MR",'TYBCOM A'!J92/'TYBCOM A'!J$4,"")</f>
        <v>#DIV/0!</v>
      </c>
      <c r="K92" s="60" t="str">
        <f>IF(C92="DIT",'TYBCOM A'!K92/'TYBCOM A'!K$4,"")</f>
        <v/>
      </c>
      <c r="L92" s="60">
        <f ca="1">IF(D92="CSA",'TYBCOM A'!L92/'TYBCOM A'!L$4,"")</f>
        <v>0.2</v>
      </c>
      <c r="M92" s="60" t="e">
        <f ca="1">IF(D92="CSA",'TYBCOM A'!M92/'TYBCOM A'!M$4,"")</f>
        <v>#DIV/0!</v>
      </c>
      <c r="N92" s="60" t="str">
        <f>IF(D92="PHBW",'TYBCOM A'!N92/'TYBCOM A'!N$4,"")</f>
        <v/>
      </c>
      <c r="O92" s="60" t="str">
        <f>IF(D92="EM",'TYBCOM A'!O92/'TYBCOM A'!O$4,"")</f>
        <v/>
      </c>
    </row>
    <row r="93" spans="1:15" ht="12.75">
      <c r="A93" s="56">
        <v>2387</v>
      </c>
      <c r="B93" s="57" t="s">
        <v>126</v>
      </c>
      <c r="C93" s="58" t="s">
        <v>19</v>
      </c>
      <c r="D93" s="58" t="s">
        <v>4</v>
      </c>
      <c r="E93" s="60">
        <f ca="1">'TYBCOM A'!E93/'TYBCOM A'!E$4</f>
        <v>0.2</v>
      </c>
      <c r="F93" s="60">
        <f ca="1">'TYBCOM A'!F93/'TYBCOM A'!F$4</f>
        <v>0.16666666666666666</v>
      </c>
      <c r="G93" s="60" t="e">
        <f ca="1">'TYBCOM A'!G93/'TYBCOM A'!G$4</f>
        <v>#DIV/0!</v>
      </c>
      <c r="H93" s="60">
        <f ca="1">'TYBCOM A'!H93/'TYBCOM A'!H$4</f>
        <v>1</v>
      </c>
      <c r="I93" s="60">
        <f ca="1">'TYBCOM A'!I93/'TYBCOM A'!I$4</f>
        <v>0</v>
      </c>
      <c r="J93" s="60" t="e">
        <f ca="1">IF(C93="MR",'TYBCOM A'!J93/'TYBCOM A'!J$4,"")</f>
        <v>#DIV/0!</v>
      </c>
      <c r="K93" s="60" t="str">
        <f>IF(C93="DIT",'TYBCOM A'!K93/'TYBCOM A'!K$4,"")</f>
        <v/>
      </c>
      <c r="L93" s="60">
        <f ca="1">IF(D93="CSA",'TYBCOM A'!L93/'TYBCOM A'!L$4,"")</f>
        <v>0</v>
      </c>
      <c r="M93" s="60" t="e">
        <f ca="1">IF(D93="CSA",'TYBCOM A'!M93/'TYBCOM A'!M$4,"")</f>
        <v>#DIV/0!</v>
      </c>
      <c r="N93" s="60" t="str">
        <f>IF(D93="PHBW",'TYBCOM A'!N93/'TYBCOM A'!N$4,"")</f>
        <v/>
      </c>
      <c r="O93" s="60" t="str">
        <f>IF(D93="EM",'TYBCOM A'!O93/'TYBCOM A'!O$4,"")</f>
        <v/>
      </c>
    </row>
    <row r="94" spans="1:15" ht="12.75">
      <c r="A94" s="56">
        <v>2388</v>
      </c>
      <c r="B94" s="57" t="s">
        <v>127</v>
      </c>
      <c r="C94" s="58" t="s">
        <v>19</v>
      </c>
      <c r="D94" s="58" t="s">
        <v>4</v>
      </c>
      <c r="E94" s="60">
        <f ca="1">'TYBCOM A'!E94/'TYBCOM A'!E$4</f>
        <v>0.4</v>
      </c>
      <c r="F94" s="60">
        <f ca="1">'TYBCOM A'!F94/'TYBCOM A'!F$4</f>
        <v>0.16666666666666666</v>
      </c>
      <c r="G94" s="60" t="e">
        <f ca="1">'TYBCOM A'!G94/'TYBCOM A'!G$4</f>
        <v>#DIV/0!</v>
      </c>
      <c r="H94" s="60">
        <f ca="1">'TYBCOM A'!H94/'TYBCOM A'!H$4</f>
        <v>0.33333333333333331</v>
      </c>
      <c r="I94" s="60">
        <f ca="1">'TYBCOM A'!I94/'TYBCOM A'!I$4</f>
        <v>0</v>
      </c>
      <c r="J94" s="60" t="e">
        <f ca="1">IF(C94="MR",'TYBCOM A'!J94/'TYBCOM A'!J$4,"")</f>
        <v>#DIV/0!</v>
      </c>
      <c r="K94" s="60" t="str">
        <f>IF(C94="DIT",'TYBCOM A'!K94/'TYBCOM A'!K$4,"")</f>
        <v/>
      </c>
      <c r="L94" s="60">
        <f ca="1">IF(D94="CSA",'TYBCOM A'!L94/'TYBCOM A'!L$4,"")</f>
        <v>0</v>
      </c>
      <c r="M94" s="60" t="e">
        <f ca="1">IF(D94="CSA",'TYBCOM A'!M94/'TYBCOM A'!M$4,"")</f>
        <v>#DIV/0!</v>
      </c>
      <c r="N94" s="60" t="str">
        <f>IF(D94="PHBW",'TYBCOM A'!N94/'TYBCOM A'!N$4,"")</f>
        <v/>
      </c>
      <c r="O94" s="60" t="str">
        <f>IF(D94="EM",'TYBCOM A'!O94/'TYBCOM A'!O$4,"")</f>
        <v/>
      </c>
    </row>
    <row r="95" spans="1:15" ht="12.75">
      <c r="A95" s="56">
        <v>2389</v>
      </c>
      <c r="B95" s="57" t="s">
        <v>128</v>
      </c>
      <c r="C95" s="58" t="s">
        <v>19</v>
      </c>
      <c r="D95" s="58" t="s">
        <v>38</v>
      </c>
      <c r="E95" s="60">
        <f ca="1">'TYBCOM A'!E95/'TYBCOM A'!E$4</f>
        <v>0.6</v>
      </c>
      <c r="F95" s="60">
        <f ca="1">'TYBCOM A'!F95/'TYBCOM A'!F$4</f>
        <v>0.5</v>
      </c>
      <c r="G95" s="60" t="e">
        <f ca="1">'TYBCOM A'!G95/'TYBCOM A'!G$4</f>
        <v>#DIV/0!</v>
      </c>
      <c r="H95" s="60">
        <f ca="1">'TYBCOM A'!H95/'TYBCOM A'!H$4</f>
        <v>1</v>
      </c>
      <c r="I95" s="60">
        <f ca="1">'TYBCOM A'!I95/'TYBCOM A'!I$4</f>
        <v>0.33333333333333331</v>
      </c>
      <c r="J95" s="60" t="e">
        <f ca="1">IF(C95="MR",'TYBCOM A'!J95/'TYBCOM A'!J$4,"")</f>
        <v>#DIV/0!</v>
      </c>
      <c r="K95" s="60" t="str">
        <f>IF(C95="DIT",'TYBCOM A'!K95/'TYBCOM A'!K$4,"")</f>
        <v/>
      </c>
      <c r="L95" s="60" t="str">
        <f>IF(D95="CSA",'TYBCOM A'!L95/'TYBCOM A'!L$4,"")</f>
        <v/>
      </c>
      <c r="M95" s="60" t="str">
        <f>IF(D95="CSA",'TYBCOM A'!M95/'TYBCOM A'!M$4,"")</f>
        <v/>
      </c>
      <c r="N95" s="60" t="str">
        <f>IF(D95="PHBW",'TYBCOM A'!N95/'TYBCOM A'!N$4,"")</f>
        <v/>
      </c>
      <c r="O95" s="60">
        <f ca="1">IF(D95="EM",'TYBCOM A'!O95/'TYBCOM A'!O$4,"")</f>
        <v>0.6</v>
      </c>
    </row>
    <row r="96" spans="1:15" ht="12.75">
      <c r="A96" s="56">
        <v>2390</v>
      </c>
      <c r="B96" s="57" t="s">
        <v>129</v>
      </c>
      <c r="C96" s="58" t="s">
        <v>19</v>
      </c>
      <c r="D96" s="58" t="s">
        <v>45</v>
      </c>
      <c r="E96" s="60">
        <f ca="1">'TYBCOM A'!E96/'TYBCOM A'!E$4</f>
        <v>0.6</v>
      </c>
      <c r="F96" s="60">
        <f ca="1">'TYBCOM A'!F96/'TYBCOM A'!F$4</f>
        <v>0.66666666666666663</v>
      </c>
      <c r="G96" s="60" t="e">
        <f ca="1">'TYBCOM A'!G96/'TYBCOM A'!G$4</f>
        <v>#DIV/0!</v>
      </c>
      <c r="H96" s="60">
        <f ca="1">'TYBCOM A'!H96/'TYBCOM A'!H$4</f>
        <v>0.33333333333333331</v>
      </c>
      <c r="I96" s="60">
        <f ca="1">'TYBCOM A'!I96/'TYBCOM A'!I$4</f>
        <v>0.66666666666666663</v>
      </c>
      <c r="J96" s="60" t="e">
        <f ca="1">IF(C96="MR",'TYBCOM A'!J96/'TYBCOM A'!J$4,"")</f>
        <v>#DIV/0!</v>
      </c>
      <c r="K96" s="60" t="str">
        <f>IF(C96="DIT",'TYBCOM A'!K96/'TYBCOM A'!K$4,"")</f>
        <v/>
      </c>
      <c r="L96" s="60" t="str">
        <f>IF(D96="CSA",'TYBCOM A'!L96/'TYBCOM A'!L$4,"")</f>
        <v/>
      </c>
      <c r="M96" s="60" t="str">
        <f>IF(D96="CSA",'TYBCOM A'!M96/'TYBCOM A'!M$4,"")</f>
        <v/>
      </c>
      <c r="N96" s="60">
        <f ca="1">IF(D96="PHBW",'TYBCOM A'!N96/'TYBCOM A'!N$4,"")</f>
        <v>0.6</v>
      </c>
      <c r="O96" s="60" t="str">
        <f>IF(D96="EM",'TYBCOM A'!O96/'TYBCOM A'!O$4,"")</f>
        <v/>
      </c>
    </row>
    <row r="97" spans="1:15" ht="12.75">
      <c r="A97" s="56">
        <v>2391</v>
      </c>
      <c r="B97" s="57" t="s">
        <v>130</v>
      </c>
      <c r="C97" s="58" t="s">
        <v>19</v>
      </c>
      <c r="D97" s="58" t="s">
        <v>45</v>
      </c>
      <c r="E97" s="60">
        <f ca="1">'TYBCOM A'!E97/'TYBCOM A'!E$4</f>
        <v>1</v>
      </c>
      <c r="F97" s="60">
        <f ca="1">'TYBCOM A'!F97/'TYBCOM A'!F$4</f>
        <v>1</v>
      </c>
      <c r="G97" s="60" t="e">
        <f ca="1">'TYBCOM A'!G97/'TYBCOM A'!G$4</f>
        <v>#DIV/0!</v>
      </c>
      <c r="H97" s="60">
        <f ca="1">'TYBCOM A'!H97/'TYBCOM A'!H$4</f>
        <v>1</v>
      </c>
      <c r="I97" s="60">
        <f ca="1">'TYBCOM A'!I97/'TYBCOM A'!I$4</f>
        <v>1</v>
      </c>
      <c r="J97" s="60" t="e">
        <f ca="1">IF(C97="MR",'TYBCOM A'!J97/'TYBCOM A'!J$4,"")</f>
        <v>#DIV/0!</v>
      </c>
      <c r="K97" s="60" t="str">
        <f>IF(C97="DIT",'TYBCOM A'!K97/'TYBCOM A'!K$4,"")</f>
        <v/>
      </c>
      <c r="L97" s="60" t="str">
        <f>IF(D97="CSA",'TYBCOM A'!L97/'TYBCOM A'!L$4,"")</f>
        <v/>
      </c>
      <c r="M97" s="60" t="str">
        <f>IF(D97="CSA",'TYBCOM A'!M97/'TYBCOM A'!M$4,"")</f>
        <v/>
      </c>
      <c r="N97" s="60">
        <f ca="1">IF(D97="PHBW",'TYBCOM A'!N97/'TYBCOM A'!N$4,"")</f>
        <v>1</v>
      </c>
      <c r="O97" s="60" t="str">
        <f>IF(D97="EM",'TYBCOM A'!O97/'TYBCOM A'!O$4,"")</f>
        <v/>
      </c>
    </row>
    <row r="98" spans="1:15" ht="12.75">
      <c r="A98" s="56">
        <v>2392</v>
      </c>
      <c r="B98" s="57" t="s">
        <v>131</v>
      </c>
      <c r="C98" s="58" t="s">
        <v>19</v>
      </c>
      <c r="D98" s="58" t="s">
        <v>38</v>
      </c>
      <c r="E98" s="60">
        <f ca="1">'TYBCOM A'!E98/'TYBCOM A'!E$4</f>
        <v>0.2</v>
      </c>
      <c r="F98" s="60">
        <f ca="1">'TYBCOM A'!F98/'TYBCOM A'!F$4</f>
        <v>0.16666666666666666</v>
      </c>
      <c r="G98" s="60" t="e">
        <f ca="1">'TYBCOM A'!G98/'TYBCOM A'!G$4</f>
        <v>#DIV/0!</v>
      </c>
      <c r="H98" s="60">
        <f ca="1">'TYBCOM A'!H98/'TYBCOM A'!H$4</f>
        <v>0</v>
      </c>
      <c r="I98" s="60">
        <f ca="1">'TYBCOM A'!I98/'TYBCOM A'!I$4</f>
        <v>0.33333333333333331</v>
      </c>
      <c r="J98" s="60" t="e">
        <f ca="1">IF(C98="MR",'TYBCOM A'!J98/'TYBCOM A'!J$4,"")</f>
        <v>#DIV/0!</v>
      </c>
      <c r="K98" s="60" t="str">
        <f>IF(C98="DIT",'TYBCOM A'!K98/'TYBCOM A'!K$4,"")</f>
        <v/>
      </c>
      <c r="L98" s="60" t="str">
        <f>IF(D98="CSA",'TYBCOM A'!L98/'TYBCOM A'!L$4,"")</f>
        <v/>
      </c>
      <c r="M98" s="60" t="str">
        <f>IF(D98="CSA",'TYBCOM A'!M98/'TYBCOM A'!M$4,"")</f>
        <v/>
      </c>
      <c r="N98" s="60" t="str">
        <f>IF(D98="PHBW",'TYBCOM A'!N98/'TYBCOM A'!N$4,"")</f>
        <v/>
      </c>
      <c r="O98" s="60">
        <f ca="1">IF(D98="EM",'TYBCOM A'!O98/'TYBCOM A'!O$4,"")</f>
        <v>0.2</v>
      </c>
    </row>
    <row r="99" spans="1:15" ht="12.75">
      <c r="A99" s="56">
        <v>2393</v>
      </c>
      <c r="B99" s="57" t="s">
        <v>132</v>
      </c>
      <c r="C99" s="58" t="s">
        <v>19</v>
      </c>
      <c r="D99" s="58" t="s">
        <v>45</v>
      </c>
      <c r="E99" s="60">
        <f ca="1">'TYBCOM A'!E99/'TYBCOM A'!E$4</f>
        <v>1</v>
      </c>
      <c r="F99" s="60">
        <f ca="1">'TYBCOM A'!F99/'TYBCOM A'!F$4</f>
        <v>1</v>
      </c>
      <c r="G99" s="60" t="e">
        <f ca="1">'TYBCOM A'!G99/'TYBCOM A'!G$4</f>
        <v>#DIV/0!</v>
      </c>
      <c r="H99" s="60">
        <f ca="1">'TYBCOM A'!H99/'TYBCOM A'!H$4</f>
        <v>1</v>
      </c>
      <c r="I99" s="60">
        <f ca="1">'TYBCOM A'!I99/'TYBCOM A'!I$4</f>
        <v>1</v>
      </c>
      <c r="J99" s="60" t="e">
        <f ca="1">IF(C99="MR",'TYBCOM A'!J99/'TYBCOM A'!J$4,"")</f>
        <v>#DIV/0!</v>
      </c>
      <c r="K99" s="60" t="str">
        <f>IF(C99="DIT",'TYBCOM A'!K99/'TYBCOM A'!K$4,"")</f>
        <v/>
      </c>
      <c r="L99" s="60" t="str">
        <f>IF(D99="CSA",'TYBCOM A'!L99/'TYBCOM A'!L$4,"")</f>
        <v/>
      </c>
      <c r="M99" s="60" t="str">
        <f>IF(D99="CSA",'TYBCOM A'!M99/'TYBCOM A'!M$4,"")</f>
        <v/>
      </c>
      <c r="N99" s="60">
        <f ca="1">IF(D99="PHBW",'TYBCOM A'!N99/'TYBCOM A'!N$4,"")</f>
        <v>1</v>
      </c>
      <c r="O99" s="60" t="str">
        <f>IF(D99="EM",'TYBCOM A'!O99/'TYBCOM A'!O$4,"")</f>
        <v/>
      </c>
    </row>
    <row r="100" spans="1:15" ht="12.75">
      <c r="A100" s="56">
        <v>2394</v>
      </c>
      <c r="B100" s="57" t="s">
        <v>133</v>
      </c>
      <c r="C100" s="58" t="s">
        <v>19</v>
      </c>
      <c r="D100" s="58" t="s">
        <v>4</v>
      </c>
      <c r="E100" s="60">
        <f ca="1">'TYBCOM A'!E100/'TYBCOM A'!E$4</f>
        <v>0.6</v>
      </c>
      <c r="F100" s="60">
        <f ca="1">'TYBCOM A'!F100/'TYBCOM A'!F$4</f>
        <v>0.33333333333333331</v>
      </c>
      <c r="G100" s="60" t="e">
        <f ca="1">'TYBCOM A'!G100/'TYBCOM A'!G$4</f>
        <v>#DIV/0!</v>
      </c>
      <c r="H100" s="60">
        <f ca="1">'TYBCOM A'!H100/'TYBCOM A'!H$4</f>
        <v>0</v>
      </c>
      <c r="I100" s="60">
        <f ca="1">'TYBCOM A'!I100/'TYBCOM A'!I$4</f>
        <v>0.33333333333333331</v>
      </c>
      <c r="J100" s="60" t="e">
        <f ca="1">IF(C100="MR",'TYBCOM A'!J100/'TYBCOM A'!J$4,"")</f>
        <v>#DIV/0!</v>
      </c>
      <c r="K100" s="60" t="str">
        <f>IF(C100="DIT",'TYBCOM A'!K100/'TYBCOM A'!K$4,"")</f>
        <v/>
      </c>
      <c r="L100" s="60">
        <f ca="1">IF(D100="CSA",'TYBCOM A'!L100/'TYBCOM A'!L$4,"")</f>
        <v>0.4</v>
      </c>
      <c r="M100" s="60" t="e">
        <f ca="1">IF(D100="CSA",'TYBCOM A'!M100/'TYBCOM A'!M$4,"")</f>
        <v>#DIV/0!</v>
      </c>
      <c r="N100" s="60" t="str">
        <f>IF(D100="PHBW",'TYBCOM A'!N100/'TYBCOM A'!N$4,"")</f>
        <v/>
      </c>
      <c r="O100" s="60" t="str">
        <f>IF(D100="EM",'TYBCOM A'!O100/'TYBCOM A'!O$4,"")</f>
        <v/>
      </c>
    </row>
    <row r="101" spans="1:15" ht="12.75">
      <c r="A101" s="59"/>
    </row>
    <row r="102" spans="1:15" ht="12.75">
      <c r="A102" s="59"/>
    </row>
    <row r="103" spans="1:15" ht="12.75">
      <c r="A103" s="59"/>
    </row>
    <row r="104" spans="1:15" ht="12.75">
      <c r="A104" s="59"/>
    </row>
    <row r="105" spans="1:15" ht="12.75">
      <c r="A105" s="59"/>
    </row>
    <row r="106" spans="1:15" ht="12.75">
      <c r="A106" s="59"/>
    </row>
    <row r="107" spans="1:15" ht="12.75">
      <c r="A107" s="59"/>
    </row>
    <row r="108" spans="1:15" ht="12.75">
      <c r="A108" s="59"/>
    </row>
    <row r="109" spans="1:15" ht="12.75">
      <c r="A109" s="59"/>
    </row>
    <row r="110" spans="1:15" ht="12.75">
      <c r="A110" s="59"/>
    </row>
    <row r="111" spans="1:15" ht="12.75">
      <c r="A111" s="59"/>
    </row>
    <row r="112" spans="1:15" ht="12.75">
      <c r="A112" s="59"/>
    </row>
    <row r="113" spans="1:1" ht="12.75">
      <c r="A113" s="59"/>
    </row>
    <row r="114" spans="1:1" ht="12.75">
      <c r="A114" s="59"/>
    </row>
    <row r="115" spans="1:1" ht="12.75">
      <c r="A115" s="59"/>
    </row>
    <row r="116" spans="1:1" ht="12.75">
      <c r="A116" s="59"/>
    </row>
    <row r="117" spans="1:1" ht="12.75">
      <c r="A117" s="59"/>
    </row>
    <row r="118" spans="1:1" ht="12.75">
      <c r="A118" s="59"/>
    </row>
    <row r="119" spans="1:1" ht="12.75">
      <c r="A119" s="59"/>
    </row>
    <row r="120" spans="1:1" ht="12.75">
      <c r="A120" s="59"/>
    </row>
    <row r="121" spans="1:1" ht="12.75">
      <c r="A121" s="59"/>
    </row>
    <row r="122" spans="1:1" ht="12.75">
      <c r="A122" s="59"/>
    </row>
    <row r="123" spans="1:1" ht="12.75">
      <c r="A123" s="59"/>
    </row>
    <row r="124" spans="1:1" ht="12.75">
      <c r="A124" s="59"/>
    </row>
    <row r="125" spans="1:1" ht="12.75">
      <c r="A125" s="59"/>
    </row>
    <row r="126" spans="1:1" ht="12.75">
      <c r="A126" s="59"/>
    </row>
    <row r="127" spans="1:1" ht="12.75">
      <c r="A127" s="59"/>
    </row>
    <row r="128" spans="1:1" ht="12.75">
      <c r="A128" s="59"/>
    </row>
    <row r="129" spans="1:1" ht="12.75">
      <c r="A129" s="59"/>
    </row>
    <row r="130" spans="1:1" ht="12.75">
      <c r="A130" s="59"/>
    </row>
    <row r="131" spans="1:1" ht="12.75">
      <c r="A131" s="59"/>
    </row>
    <row r="132" spans="1:1" ht="12.75">
      <c r="A132" s="59"/>
    </row>
    <row r="133" spans="1:1" ht="12.75">
      <c r="A133" s="59"/>
    </row>
    <row r="134" spans="1:1" ht="12.75">
      <c r="A134" s="59"/>
    </row>
    <row r="135" spans="1:1" ht="12.75">
      <c r="A135" s="59"/>
    </row>
    <row r="136" spans="1:1" ht="12.75">
      <c r="A136" s="59"/>
    </row>
    <row r="137" spans="1:1" ht="12.75">
      <c r="A137" s="59"/>
    </row>
    <row r="138" spans="1:1" ht="12.75">
      <c r="A138" s="59"/>
    </row>
    <row r="139" spans="1:1" ht="12.75">
      <c r="A139" s="59"/>
    </row>
    <row r="140" spans="1:1" ht="12.75">
      <c r="A140" s="59"/>
    </row>
    <row r="141" spans="1:1" ht="12.75">
      <c r="A141" s="59"/>
    </row>
    <row r="142" spans="1:1" ht="12.75">
      <c r="A142" s="59"/>
    </row>
    <row r="143" spans="1:1" ht="12.75">
      <c r="A143" s="59"/>
    </row>
    <row r="144" spans="1:1" ht="12.75">
      <c r="A144" s="59"/>
    </row>
    <row r="145" spans="1:1" ht="12.75">
      <c r="A145" s="59"/>
    </row>
    <row r="146" spans="1:1" ht="12.75">
      <c r="A146" s="59"/>
    </row>
    <row r="147" spans="1:1" ht="12.75">
      <c r="A147" s="59"/>
    </row>
    <row r="148" spans="1:1" ht="12.75">
      <c r="A148" s="59"/>
    </row>
    <row r="149" spans="1:1" ht="12.75">
      <c r="A149" s="59"/>
    </row>
    <row r="150" spans="1:1" ht="12.75">
      <c r="A150" s="59"/>
    </row>
    <row r="151" spans="1:1" ht="12.75">
      <c r="A151" s="59"/>
    </row>
    <row r="152" spans="1:1" ht="12.75">
      <c r="A152" s="59"/>
    </row>
    <row r="153" spans="1:1" ht="12.75">
      <c r="A153" s="59"/>
    </row>
    <row r="154" spans="1:1" ht="12.75">
      <c r="A154" s="59"/>
    </row>
    <row r="155" spans="1:1" ht="12.75">
      <c r="A155" s="59"/>
    </row>
    <row r="156" spans="1:1" ht="12.75">
      <c r="A156" s="59"/>
    </row>
    <row r="157" spans="1:1" ht="12.75">
      <c r="A157" s="59"/>
    </row>
    <row r="158" spans="1:1" ht="12.75">
      <c r="A158" s="59"/>
    </row>
    <row r="159" spans="1:1" ht="12.75">
      <c r="A159" s="59"/>
    </row>
    <row r="160" spans="1:1" ht="12.75">
      <c r="A160" s="59"/>
    </row>
    <row r="161" spans="1:1" ht="12.75">
      <c r="A161" s="59"/>
    </row>
    <row r="162" spans="1:1" ht="12.75">
      <c r="A162" s="59"/>
    </row>
    <row r="163" spans="1:1" ht="12.75">
      <c r="A163" s="59"/>
    </row>
    <row r="164" spans="1:1" ht="12.75">
      <c r="A164" s="59"/>
    </row>
    <row r="165" spans="1:1" ht="12.75">
      <c r="A165" s="59"/>
    </row>
    <row r="166" spans="1:1" ht="12.75">
      <c r="A166" s="59"/>
    </row>
    <row r="167" spans="1:1" ht="12.75">
      <c r="A167" s="59"/>
    </row>
    <row r="168" spans="1:1" ht="12.75">
      <c r="A168" s="59"/>
    </row>
    <row r="169" spans="1:1" ht="12.75">
      <c r="A169" s="59"/>
    </row>
    <row r="170" spans="1:1" ht="12.75">
      <c r="A170" s="59"/>
    </row>
    <row r="171" spans="1:1" ht="12.75">
      <c r="A171" s="59"/>
    </row>
    <row r="172" spans="1:1" ht="12.75">
      <c r="A172" s="59"/>
    </row>
    <row r="173" spans="1:1" ht="12.75">
      <c r="A173" s="59"/>
    </row>
    <row r="174" spans="1:1" ht="12.75">
      <c r="A174" s="59"/>
    </row>
    <row r="175" spans="1:1" ht="12.75">
      <c r="A175" s="59"/>
    </row>
    <row r="176" spans="1:1" ht="12.75">
      <c r="A176" s="59"/>
    </row>
    <row r="177" spans="1:1" ht="12.75">
      <c r="A177" s="59"/>
    </row>
    <row r="178" spans="1:1" ht="12.75">
      <c r="A178" s="59"/>
    </row>
    <row r="179" spans="1:1" ht="12.75">
      <c r="A179" s="59"/>
    </row>
    <row r="180" spans="1:1" ht="12.75">
      <c r="A180" s="59"/>
    </row>
    <row r="181" spans="1:1" ht="12.75">
      <c r="A181" s="59"/>
    </row>
    <row r="182" spans="1:1" ht="12.75">
      <c r="A182" s="59"/>
    </row>
    <row r="183" spans="1:1" ht="12.75">
      <c r="A183" s="59"/>
    </row>
    <row r="184" spans="1:1" ht="12.75">
      <c r="A184" s="59"/>
    </row>
    <row r="185" spans="1:1" ht="12.75">
      <c r="A185" s="59"/>
    </row>
    <row r="186" spans="1:1" ht="12.75">
      <c r="A186" s="59"/>
    </row>
    <row r="187" spans="1:1" ht="12.75">
      <c r="A187" s="59"/>
    </row>
    <row r="188" spans="1:1" ht="12.75">
      <c r="A188" s="59"/>
    </row>
    <row r="189" spans="1:1" ht="12.75">
      <c r="A189" s="59"/>
    </row>
    <row r="190" spans="1:1" ht="12.75">
      <c r="A190" s="59"/>
    </row>
    <row r="191" spans="1:1" ht="12.75">
      <c r="A191" s="59"/>
    </row>
    <row r="192" spans="1:1" ht="12.75">
      <c r="A192" s="59"/>
    </row>
    <row r="193" spans="1:1" ht="12.75">
      <c r="A193" s="59"/>
    </row>
    <row r="194" spans="1:1" ht="12.75">
      <c r="A194" s="59"/>
    </row>
    <row r="195" spans="1:1" ht="12.75">
      <c r="A195" s="59"/>
    </row>
    <row r="196" spans="1:1" ht="12.75">
      <c r="A196" s="59"/>
    </row>
    <row r="197" spans="1:1" ht="12.75">
      <c r="A197" s="59"/>
    </row>
    <row r="198" spans="1:1" ht="12.75">
      <c r="A198" s="59"/>
    </row>
    <row r="199" spans="1:1" ht="12.75">
      <c r="A199" s="59"/>
    </row>
    <row r="200" spans="1:1" ht="12.75">
      <c r="A200" s="59"/>
    </row>
    <row r="201" spans="1:1" ht="12.75">
      <c r="A201" s="59"/>
    </row>
    <row r="202" spans="1:1" ht="12.75">
      <c r="A202" s="59"/>
    </row>
    <row r="203" spans="1:1" ht="12.75">
      <c r="A203" s="59"/>
    </row>
    <row r="204" spans="1:1" ht="12.75">
      <c r="A204" s="59"/>
    </row>
    <row r="205" spans="1:1" ht="12.75">
      <c r="A205" s="59"/>
    </row>
    <row r="206" spans="1:1" ht="12.75">
      <c r="A206" s="59"/>
    </row>
    <row r="207" spans="1:1" ht="12.75">
      <c r="A207" s="59"/>
    </row>
    <row r="208" spans="1:1" ht="12.75">
      <c r="A208" s="59"/>
    </row>
    <row r="209" spans="1:1" ht="12.75">
      <c r="A209" s="59"/>
    </row>
    <row r="210" spans="1:1" ht="12.75">
      <c r="A210" s="59"/>
    </row>
    <row r="211" spans="1:1" ht="12.75">
      <c r="A211" s="59"/>
    </row>
    <row r="212" spans="1:1" ht="12.75">
      <c r="A212" s="59"/>
    </row>
    <row r="213" spans="1:1" ht="12.75">
      <c r="A213" s="59"/>
    </row>
    <row r="214" spans="1:1" ht="12.75">
      <c r="A214" s="59"/>
    </row>
    <row r="215" spans="1:1" ht="12.75">
      <c r="A215" s="59"/>
    </row>
    <row r="216" spans="1:1" ht="12.75">
      <c r="A216" s="59"/>
    </row>
    <row r="217" spans="1:1" ht="12.75">
      <c r="A217" s="59"/>
    </row>
    <row r="218" spans="1:1" ht="12.75">
      <c r="A218" s="59"/>
    </row>
    <row r="219" spans="1:1" ht="12.75">
      <c r="A219" s="59"/>
    </row>
    <row r="220" spans="1:1" ht="12.75">
      <c r="A220" s="59"/>
    </row>
    <row r="221" spans="1:1" ht="12.75">
      <c r="A221" s="59"/>
    </row>
    <row r="222" spans="1:1" ht="12.75">
      <c r="A222" s="59"/>
    </row>
    <row r="223" spans="1:1" ht="12.75">
      <c r="A223" s="59"/>
    </row>
    <row r="224" spans="1:1" ht="12.75">
      <c r="A224" s="59"/>
    </row>
    <row r="225" spans="1:1" ht="12.75">
      <c r="A225" s="59"/>
    </row>
    <row r="226" spans="1:1" ht="12.75">
      <c r="A226" s="59"/>
    </row>
    <row r="227" spans="1:1" ht="12.75">
      <c r="A227" s="59"/>
    </row>
    <row r="228" spans="1:1" ht="12.75">
      <c r="A228" s="59"/>
    </row>
    <row r="229" spans="1:1" ht="12.75">
      <c r="A229" s="59"/>
    </row>
    <row r="230" spans="1:1" ht="12.75">
      <c r="A230" s="59"/>
    </row>
    <row r="231" spans="1:1" ht="12.75">
      <c r="A231" s="59"/>
    </row>
    <row r="232" spans="1:1" ht="12.75">
      <c r="A232" s="59"/>
    </row>
    <row r="233" spans="1:1" ht="12.75">
      <c r="A233" s="59"/>
    </row>
    <row r="234" spans="1:1" ht="12.75">
      <c r="A234" s="59"/>
    </row>
    <row r="235" spans="1:1" ht="12.75">
      <c r="A235" s="59"/>
    </row>
    <row r="236" spans="1:1" ht="12.75">
      <c r="A236" s="59"/>
    </row>
    <row r="237" spans="1:1" ht="12.75">
      <c r="A237" s="59"/>
    </row>
    <row r="238" spans="1:1" ht="12.75">
      <c r="A238" s="59"/>
    </row>
    <row r="239" spans="1:1" ht="12.75">
      <c r="A239" s="59"/>
    </row>
    <row r="240" spans="1:1" ht="12.75">
      <c r="A240" s="59"/>
    </row>
    <row r="241" spans="1:1" ht="12.75">
      <c r="A241" s="59"/>
    </row>
    <row r="242" spans="1:1" ht="12.75">
      <c r="A242" s="59"/>
    </row>
    <row r="243" spans="1:1" ht="12.75">
      <c r="A243" s="59"/>
    </row>
    <row r="244" spans="1:1" ht="12.75">
      <c r="A244" s="59"/>
    </row>
    <row r="245" spans="1:1" ht="12.75">
      <c r="A245" s="59"/>
    </row>
    <row r="246" spans="1:1" ht="12.75">
      <c r="A246" s="59"/>
    </row>
    <row r="247" spans="1:1" ht="12.75">
      <c r="A247" s="59"/>
    </row>
    <row r="248" spans="1:1" ht="12.75">
      <c r="A248" s="59"/>
    </row>
    <row r="249" spans="1:1" ht="12.75">
      <c r="A249" s="59"/>
    </row>
    <row r="250" spans="1:1" ht="12.75">
      <c r="A250" s="59"/>
    </row>
    <row r="251" spans="1:1" ht="12.75">
      <c r="A251" s="59"/>
    </row>
    <row r="252" spans="1:1" ht="12.75">
      <c r="A252" s="59"/>
    </row>
    <row r="253" spans="1:1" ht="12.75">
      <c r="A253" s="59"/>
    </row>
    <row r="254" spans="1:1" ht="12.75">
      <c r="A254" s="59"/>
    </row>
    <row r="255" spans="1:1" ht="12.75">
      <c r="A255" s="59"/>
    </row>
    <row r="256" spans="1:1" ht="12.75">
      <c r="A256" s="59"/>
    </row>
    <row r="257" spans="1:1" ht="12.75">
      <c r="A257" s="59"/>
    </row>
    <row r="258" spans="1:1" ht="12.75">
      <c r="A258" s="59"/>
    </row>
    <row r="259" spans="1:1" ht="12.75">
      <c r="A259" s="59"/>
    </row>
    <row r="260" spans="1:1" ht="12.75">
      <c r="A260" s="59"/>
    </row>
    <row r="261" spans="1:1" ht="12.75">
      <c r="A261" s="59"/>
    </row>
    <row r="262" spans="1:1" ht="12.75">
      <c r="A262" s="59"/>
    </row>
    <row r="263" spans="1:1" ht="12.75">
      <c r="A263" s="59"/>
    </row>
    <row r="264" spans="1:1" ht="12.75">
      <c r="A264" s="59"/>
    </row>
    <row r="265" spans="1:1" ht="12.75">
      <c r="A265" s="59"/>
    </row>
    <row r="266" spans="1:1" ht="12.75">
      <c r="A266" s="59"/>
    </row>
    <row r="267" spans="1:1" ht="12.75">
      <c r="A267" s="59"/>
    </row>
    <row r="268" spans="1:1" ht="12.75">
      <c r="A268" s="59"/>
    </row>
    <row r="269" spans="1:1" ht="12.75">
      <c r="A269" s="59"/>
    </row>
    <row r="270" spans="1:1" ht="12.75">
      <c r="A270" s="59"/>
    </row>
    <row r="271" spans="1:1" ht="12.75">
      <c r="A271" s="59"/>
    </row>
    <row r="272" spans="1:1" ht="12.75">
      <c r="A272" s="59"/>
    </row>
    <row r="273" spans="1:1" ht="12.75">
      <c r="A273" s="59"/>
    </row>
    <row r="274" spans="1:1" ht="12.75">
      <c r="A274" s="59"/>
    </row>
    <row r="275" spans="1:1" ht="12.75">
      <c r="A275" s="59"/>
    </row>
    <row r="276" spans="1:1" ht="12.75">
      <c r="A276" s="59"/>
    </row>
    <row r="277" spans="1:1" ht="12.75">
      <c r="A277" s="59"/>
    </row>
    <row r="278" spans="1:1" ht="12.75">
      <c r="A278" s="59"/>
    </row>
    <row r="279" spans="1:1" ht="12.75">
      <c r="A279" s="59"/>
    </row>
    <row r="280" spans="1:1" ht="12.75">
      <c r="A280" s="59"/>
    </row>
    <row r="281" spans="1:1" ht="12.75">
      <c r="A281" s="59"/>
    </row>
    <row r="282" spans="1:1" ht="12.75">
      <c r="A282" s="59"/>
    </row>
    <row r="283" spans="1:1" ht="12.75">
      <c r="A283" s="59"/>
    </row>
    <row r="284" spans="1:1" ht="12.75">
      <c r="A284" s="59"/>
    </row>
    <row r="285" spans="1:1" ht="12.75">
      <c r="A285" s="59"/>
    </row>
    <row r="286" spans="1:1" ht="12.75">
      <c r="A286" s="59"/>
    </row>
    <row r="287" spans="1:1" ht="12.75">
      <c r="A287" s="59"/>
    </row>
    <row r="288" spans="1:1" ht="12.75">
      <c r="A288" s="59"/>
    </row>
    <row r="289" spans="1:1" ht="12.75">
      <c r="A289" s="59"/>
    </row>
    <row r="290" spans="1:1" ht="12.75">
      <c r="A290" s="59"/>
    </row>
    <row r="291" spans="1:1" ht="12.75">
      <c r="A291" s="59"/>
    </row>
    <row r="292" spans="1:1" ht="12.75">
      <c r="A292" s="59"/>
    </row>
    <row r="293" spans="1:1" ht="12.75">
      <c r="A293" s="59"/>
    </row>
    <row r="294" spans="1:1" ht="12.75">
      <c r="A294" s="59"/>
    </row>
    <row r="295" spans="1:1" ht="12.75">
      <c r="A295" s="59"/>
    </row>
    <row r="296" spans="1:1" ht="12.75">
      <c r="A296" s="59"/>
    </row>
    <row r="297" spans="1:1" ht="12.75">
      <c r="A297" s="59"/>
    </row>
    <row r="298" spans="1:1" ht="12.75">
      <c r="A298" s="59"/>
    </row>
    <row r="299" spans="1:1" ht="12.75">
      <c r="A299" s="59"/>
    </row>
    <row r="300" spans="1:1" ht="12.75">
      <c r="A300" s="59"/>
    </row>
    <row r="301" spans="1:1" ht="12.75">
      <c r="A301" s="59"/>
    </row>
    <row r="302" spans="1:1" ht="12.75">
      <c r="A302" s="59"/>
    </row>
    <row r="303" spans="1:1" ht="12.75">
      <c r="A303" s="59"/>
    </row>
    <row r="304" spans="1:1" ht="12.75">
      <c r="A304" s="59"/>
    </row>
    <row r="305" spans="1:1" ht="12.75">
      <c r="A305" s="59"/>
    </row>
    <row r="306" spans="1:1" ht="12.75">
      <c r="A306" s="59"/>
    </row>
    <row r="307" spans="1:1" ht="12.75">
      <c r="A307" s="59"/>
    </row>
    <row r="308" spans="1:1" ht="12.75">
      <c r="A308" s="59"/>
    </row>
    <row r="309" spans="1:1" ht="12.75">
      <c r="A309" s="59"/>
    </row>
    <row r="310" spans="1:1" ht="12.75">
      <c r="A310" s="59"/>
    </row>
    <row r="311" spans="1:1" ht="12.75">
      <c r="A311" s="59"/>
    </row>
    <row r="312" spans="1:1" ht="12.75">
      <c r="A312" s="59"/>
    </row>
    <row r="313" spans="1:1" ht="12.75">
      <c r="A313" s="59"/>
    </row>
    <row r="314" spans="1:1" ht="12.75">
      <c r="A314" s="59"/>
    </row>
    <row r="315" spans="1:1" ht="12.75">
      <c r="A315" s="59"/>
    </row>
    <row r="316" spans="1:1" ht="12.75">
      <c r="A316" s="59"/>
    </row>
    <row r="317" spans="1:1" ht="12.75">
      <c r="A317" s="59"/>
    </row>
    <row r="318" spans="1:1" ht="12.75">
      <c r="A318" s="59"/>
    </row>
    <row r="319" spans="1:1" ht="12.75">
      <c r="A319" s="59"/>
    </row>
    <row r="320" spans="1:1" ht="12.75">
      <c r="A320" s="59"/>
    </row>
    <row r="321" spans="1:1" ht="12.75">
      <c r="A321" s="59"/>
    </row>
    <row r="322" spans="1:1" ht="12.75">
      <c r="A322" s="59"/>
    </row>
    <row r="323" spans="1:1" ht="12.75">
      <c r="A323" s="59"/>
    </row>
    <row r="324" spans="1:1" ht="12.75">
      <c r="A324" s="59"/>
    </row>
    <row r="325" spans="1:1" ht="12.75">
      <c r="A325" s="59"/>
    </row>
    <row r="326" spans="1:1" ht="12.75">
      <c r="A326" s="59"/>
    </row>
    <row r="327" spans="1:1" ht="12.75">
      <c r="A327" s="59"/>
    </row>
    <row r="328" spans="1:1" ht="12.75">
      <c r="A328" s="59"/>
    </row>
    <row r="329" spans="1:1" ht="12.75">
      <c r="A329" s="59"/>
    </row>
    <row r="330" spans="1:1" ht="12.75">
      <c r="A330" s="59"/>
    </row>
    <row r="331" spans="1:1" ht="12.75">
      <c r="A331" s="59"/>
    </row>
    <row r="332" spans="1:1" ht="12.75">
      <c r="A332" s="59"/>
    </row>
    <row r="333" spans="1:1" ht="12.75">
      <c r="A333" s="59"/>
    </row>
    <row r="334" spans="1:1" ht="12.75">
      <c r="A334" s="59"/>
    </row>
    <row r="335" spans="1:1" ht="12.75">
      <c r="A335" s="59"/>
    </row>
    <row r="336" spans="1:1" ht="12.75">
      <c r="A336" s="59"/>
    </row>
    <row r="337" spans="1:1" ht="12.75">
      <c r="A337" s="59"/>
    </row>
    <row r="338" spans="1:1" ht="12.75">
      <c r="A338" s="59"/>
    </row>
    <row r="339" spans="1:1" ht="12.75">
      <c r="A339" s="59"/>
    </row>
    <row r="340" spans="1:1" ht="12.75">
      <c r="A340" s="59"/>
    </row>
    <row r="341" spans="1:1" ht="12.75">
      <c r="A341" s="59"/>
    </row>
    <row r="342" spans="1:1" ht="12.75">
      <c r="A342" s="59"/>
    </row>
    <row r="343" spans="1:1" ht="12.75">
      <c r="A343" s="59"/>
    </row>
    <row r="344" spans="1:1" ht="12.75">
      <c r="A344" s="59"/>
    </row>
    <row r="345" spans="1:1" ht="12.75">
      <c r="A345" s="59"/>
    </row>
    <row r="346" spans="1:1" ht="12.75">
      <c r="A346" s="59"/>
    </row>
    <row r="347" spans="1:1" ht="12.75">
      <c r="A347" s="59"/>
    </row>
    <row r="348" spans="1:1" ht="12.75">
      <c r="A348" s="59"/>
    </row>
    <row r="349" spans="1:1" ht="12.75">
      <c r="A349" s="59"/>
    </row>
    <row r="350" spans="1:1" ht="12.75">
      <c r="A350" s="59"/>
    </row>
    <row r="351" spans="1:1" ht="12.75">
      <c r="A351" s="59"/>
    </row>
    <row r="352" spans="1:1" ht="12.75">
      <c r="A352" s="59"/>
    </row>
    <row r="353" spans="1:1" ht="12.75">
      <c r="A353" s="59"/>
    </row>
    <row r="354" spans="1:1" ht="12.75">
      <c r="A354" s="59"/>
    </row>
    <row r="355" spans="1:1" ht="12.75">
      <c r="A355" s="59"/>
    </row>
    <row r="356" spans="1:1" ht="12.75">
      <c r="A356" s="59"/>
    </row>
    <row r="357" spans="1:1" ht="12.75">
      <c r="A357" s="59"/>
    </row>
    <row r="358" spans="1:1" ht="12.75">
      <c r="A358" s="59"/>
    </row>
    <row r="359" spans="1:1" ht="12.75">
      <c r="A359" s="59"/>
    </row>
    <row r="360" spans="1:1" ht="12.75">
      <c r="A360" s="59"/>
    </row>
    <row r="361" spans="1:1" ht="12.75">
      <c r="A361" s="59"/>
    </row>
    <row r="362" spans="1:1" ht="12.75">
      <c r="A362" s="59"/>
    </row>
    <row r="363" spans="1:1" ht="12.75">
      <c r="A363" s="59"/>
    </row>
    <row r="364" spans="1:1" ht="12.75">
      <c r="A364" s="59"/>
    </row>
    <row r="365" spans="1:1" ht="12.75">
      <c r="A365" s="59"/>
    </row>
    <row r="366" spans="1:1" ht="12.75">
      <c r="A366" s="59"/>
    </row>
    <row r="367" spans="1:1" ht="12.75">
      <c r="A367" s="59"/>
    </row>
    <row r="368" spans="1:1" ht="12.75">
      <c r="A368" s="59"/>
    </row>
    <row r="369" spans="1:1" ht="12.75">
      <c r="A369" s="59"/>
    </row>
    <row r="370" spans="1:1" ht="12.75">
      <c r="A370" s="59"/>
    </row>
    <row r="371" spans="1:1" ht="12.75">
      <c r="A371" s="59"/>
    </row>
    <row r="372" spans="1:1" ht="12.75">
      <c r="A372" s="59"/>
    </row>
    <row r="373" spans="1:1" ht="12.75">
      <c r="A373" s="59"/>
    </row>
    <row r="374" spans="1:1" ht="12.75">
      <c r="A374" s="59"/>
    </row>
    <row r="375" spans="1:1" ht="12.75">
      <c r="A375" s="59"/>
    </row>
    <row r="376" spans="1:1" ht="12.75">
      <c r="A376" s="59"/>
    </row>
    <row r="377" spans="1:1" ht="12.75">
      <c r="A377" s="59"/>
    </row>
    <row r="378" spans="1:1" ht="12.75">
      <c r="A378" s="59"/>
    </row>
    <row r="379" spans="1:1" ht="12.75">
      <c r="A379" s="59"/>
    </row>
    <row r="380" spans="1:1" ht="12.75">
      <c r="A380" s="59"/>
    </row>
    <row r="381" spans="1:1" ht="12.75">
      <c r="A381" s="59"/>
    </row>
    <row r="382" spans="1:1" ht="12.75">
      <c r="A382" s="59"/>
    </row>
    <row r="383" spans="1:1" ht="12.75">
      <c r="A383" s="59"/>
    </row>
    <row r="384" spans="1:1" ht="12.75">
      <c r="A384" s="59"/>
    </row>
    <row r="385" spans="1:1" ht="12.75">
      <c r="A385" s="59"/>
    </row>
    <row r="386" spans="1:1" ht="12.75">
      <c r="A386" s="59"/>
    </row>
    <row r="387" spans="1:1" ht="12.75">
      <c r="A387" s="59"/>
    </row>
    <row r="388" spans="1:1" ht="12.75">
      <c r="A388" s="59"/>
    </row>
    <row r="389" spans="1:1" ht="12.75">
      <c r="A389" s="59"/>
    </row>
    <row r="390" spans="1:1" ht="12.75">
      <c r="A390" s="59"/>
    </row>
    <row r="391" spans="1:1" ht="12.75">
      <c r="A391" s="59"/>
    </row>
    <row r="392" spans="1:1" ht="12.75">
      <c r="A392" s="59"/>
    </row>
    <row r="393" spans="1:1" ht="12.75">
      <c r="A393" s="59"/>
    </row>
    <row r="394" spans="1:1" ht="12.75">
      <c r="A394" s="59"/>
    </row>
    <row r="395" spans="1:1" ht="12.75">
      <c r="A395" s="59"/>
    </row>
    <row r="396" spans="1:1" ht="12.75">
      <c r="A396" s="59"/>
    </row>
    <row r="397" spans="1:1" ht="12.75">
      <c r="A397" s="59"/>
    </row>
    <row r="398" spans="1:1" ht="12.75">
      <c r="A398" s="59"/>
    </row>
    <row r="399" spans="1:1" ht="12.75">
      <c r="A399" s="59"/>
    </row>
    <row r="400" spans="1:1" ht="12.75">
      <c r="A400" s="59"/>
    </row>
    <row r="401" spans="1:1" ht="12.75">
      <c r="A401" s="59"/>
    </row>
    <row r="402" spans="1:1" ht="12.75">
      <c r="A402" s="59"/>
    </row>
    <row r="403" spans="1:1" ht="12.75">
      <c r="A403" s="59"/>
    </row>
    <row r="404" spans="1:1" ht="12.75">
      <c r="A404" s="59"/>
    </row>
    <row r="405" spans="1:1" ht="12.75">
      <c r="A405" s="59"/>
    </row>
    <row r="406" spans="1:1" ht="12.75">
      <c r="A406" s="59"/>
    </row>
    <row r="407" spans="1:1" ht="12.75">
      <c r="A407" s="59"/>
    </row>
    <row r="408" spans="1:1" ht="12.75">
      <c r="A408" s="59"/>
    </row>
    <row r="409" spans="1:1" ht="12.75">
      <c r="A409" s="59"/>
    </row>
    <row r="410" spans="1:1" ht="12.75">
      <c r="A410" s="59"/>
    </row>
    <row r="411" spans="1:1" ht="12.75">
      <c r="A411" s="59"/>
    </row>
    <row r="412" spans="1:1" ht="12.75">
      <c r="A412" s="59"/>
    </row>
    <row r="413" spans="1:1" ht="12.75">
      <c r="A413" s="59"/>
    </row>
    <row r="414" spans="1:1" ht="12.75">
      <c r="A414" s="59"/>
    </row>
    <row r="415" spans="1:1" ht="12.75">
      <c r="A415" s="59"/>
    </row>
    <row r="416" spans="1:1" ht="12.75">
      <c r="A416" s="59"/>
    </row>
    <row r="417" spans="1:1" ht="12.75">
      <c r="A417" s="59"/>
    </row>
    <row r="418" spans="1:1" ht="12.75">
      <c r="A418" s="59"/>
    </row>
    <row r="419" spans="1:1" ht="12.75">
      <c r="A419" s="59"/>
    </row>
    <row r="420" spans="1:1" ht="12.75">
      <c r="A420" s="59"/>
    </row>
    <row r="421" spans="1:1" ht="12.75">
      <c r="A421" s="59"/>
    </row>
    <row r="422" spans="1:1" ht="12.75">
      <c r="A422" s="59"/>
    </row>
    <row r="423" spans="1:1" ht="12.75">
      <c r="A423" s="59"/>
    </row>
    <row r="424" spans="1:1" ht="12.75">
      <c r="A424" s="59"/>
    </row>
    <row r="425" spans="1:1" ht="12.75">
      <c r="A425" s="59"/>
    </row>
    <row r="426" spans="1:1" ht="12.75">
      <c r="A426" s="59"/>
    </row>
    <row r="427" spans="1:1" ht="12.75">
      <c r="A427" s="59"/>
    </row>
    <row r="428" spans="1:1" ht="12.75">
      <c r="A428" s="59"/>
    </row>
    <row r="429" spans="1:1" ht="12.75">
      <c r="A429" s="59"/>
    </row>
    <row r="430" spans="1:1" ht="12.75">
      <c r="A430" s="59"/>
    </row>
    <row r="431" spans="1:1" ht="12.75">
      <c r="A431" s="59"/>
    </row>
    <row r="432" spans="1:1" ht="12.75">
      <c r="A432" s="59"/>
    </row>
    <row r="433" spans="1:1" ht="12.75">
      <c r="A433" s="59"/>
    </row>
    <row r="434" spans="1:1" ht="12.75">
      <c r="A434" s="59"/>
    </row>
    <row r="435" spans="1:1" ht="12.75">
      <c r="A435" s="59"/>
    </row>
    <row r="436" spans="1:1" ht="12.75">
      <c r="A436" s="59"/>
    </row>
    <row r="437" spans="1:1" ht="12.75">
      <c r="A437" s="59"/>
    </row>
    <row r="438" spans="1:1" ht="12.75">
      <c r="A438" s="59"/>
    </row>
    <row r="439" spans="1:1" ht="12.75">
      <c r="A439" s="59"/>
    </row>
    <row r="440" spans="1:1" ht="12.75">
      <c r="A440" s="59"/>
    </row>
    <row r="441" spans="1:1" ht="12.75">
      <c r="A441" s="59"/>
    </row>
    <row r="442" spans="1:1" ht="12.75">
      <c r="A442" s="59"/>
    </row>
    <row r="443" spans="1:1" ht="12.75">
      <c r="A443" s="59"/>
    </row>
    <row r="444" spans="1:1" ht="12.75">
      <c r="A444" s="59"/>
    </row>
    <row r="445" spans="1:1" ht="12.75">
      <c r="A445" s="59"/>
    </row>
    <row r="446" spans="1:1" ht="12.75">
      <c r="A446" s="59"/>
    </row>
    <row r="447" spans="1:1" ht="12.75">
      <c r="A447" s="59"/>
    </row>
    <row r="448" spans="1:1" ht="12.75">
      <c r="A448" s="59"/>
    </row>
    <row r="449" spans="1:1" ht="12.75">
      <c r="A449" s="59"/>
    </row>
    <row r="450" spans="1:1" ht="12.75">
      <c r="A450" s="59"/>
    </row>
    <row r="451" spans="1:1" ht="12.75">
      <c r="A451" s="59"/>
    </row>
    <row r="452" spans="1:1" ht="12.75">
      <c r="A452" s="59"/>
    </row>
    <row r="453" spans="1:1" ht="12.75">
      <c r="A453" s="59"/>
    </row>
    <row r="454" spans="1:1" ht="12.75">
      <c r="A454" s="59"/>
    </row>
    <row r="455" spans="1:1" ht="12.75">
      <c r="A455" s="59"/>
    </row>
    <row r="456" spans="1:1" ht="12.75">
      <c r="A456" s="59"/>
    </row>
    <row r="457" spans="1:1" ht="12.75">
      <c r="A457" s="59"/>
    </row>
    <row r="458" spans="1:1" ht="12.75">
      <c r="A458" s="59"/>
    </row>
    <row r="459" spans="1:1" ht="12.75">
      <c r="A459" s="59"/>
    </row>
    <row r="460" spans="1:1" ht="12.75">
      <c r="A460" s="59"/>
    </row>
    <row r="461" spans="1:1" ht="12.75">
      <c r="A461" s="59"/>
    </row>
    <row r="462" spans="1:1" ht="12.75">
      <c r="A462" s="59"/>
    </row>
    <row r="463" spans="1:1" ht="12.75">
      <c r="A463" s="59"/>
    </row>
    <row r="464" spans="1:1" ht="12.75">
      <c r="A464" s="59"/>
    </row>
    <row r="465" spans="1:1" ht="12.75">
      <c r="A465" s="59"/>
    </row>
    <row r="466" spans="1:1" ht="12.75">
      <c r="A466" s="59"/>
    </row>
    <row r="467" spans="1:1" ht="12.75">
      <c r="A467" s="59"/>
    </row>
    <row r="468" spans="1:1" ht="12.75">
      <c r="A468" s="59"/>
    </row>
    <row r="469" spans="1:1" ht="12.75">
      <c r="A469" s="59"/>
    </row>
    <row r="470" spans="1:1" ht="12.75">
      <c r="A470" s="59"/>
    </row>
    <row r="471" spans="1:1" ht="12.75">
      <c r="A471" s="59"/>
    </row>
    <row r="472" spans="1:1" ht="12.75">
      <c r="A472" s="59"/>
    </row>
    <row r="473" spans="1:1" ht="12.75">
      <c r="A473" s="59"/>
    </row>
    <row r="474" spans="1:1" ht="12.75">
      <c r="A474" s="59"/>
    </row>
    <row r="475" spans="1:1" ht="12.75">
      <c r="A475" s="59"/>
    </row>
    <row r="476" spans="1:1" ht="12.75">
      <c r="A476" s="59"/>
    </row>
    <row r="477" spans="1:1" ht="12.75">
      <c r="A477" s="59"/>
    </row>
    <row r="478" spans="1:1" ht="12.75">
      <c r="A478" s="59"/>
    </row>
    <row r="479" spans="1:1" ht="12.75">
      <c r="A479" s="59"/>
    </row>
    <row r="480" spans="1:1" ht="12.75">
      <c r="A480" s="59"/>
    </row>
    <row r="481" spans="1:1" ht="12.75">
      <c r="A481" s="59"/>
    </row>
    <row r="482" spans="1:1" ht="12.75">
      <c r="A482" s="59"/>
    </row>
    <row r="483" spans="1:1" ht="12.75">
      <c r="A483" s="59"/>
    </row>
    <row r="484" spans="1:1" ht="12.75">
      <c r="A484" s="59"/>
    </row>
    <row r="485" spans="1:1" ht="12.75">
      <c r="A485" s="59"/>
    </row>
    <row r="486" spans="1:1" ht="12.75">
      <c r="A486" s="59"/>
    </row>
    <row r="487" spans="1:1" ht="12.75">
      <c r="A487" s="59"/>
    </row>
    <row r="488" spans="1:1" ht="12.75">
      <c r="A488" s="59"/>
    </row>
    <row r="489" spans="1:1" ht="12.75">
      <c r="A489" s="59"/>
    </row>
    <row r="490" spans="1:1" ht="12.75">
      <c r="A490" s="59"/>
    </row>
    <row r="491" spans="1:1" ht="12.75">
      <c r="A491" s="59"/>
    </row>
    <row r="492" spans="1:1" ht="12.75">
      <c r="A492" s="59"/>
    </row>
    <row r="493" spans="1:1" ht="12.75">
      <c r="A493" s="59"/>
    </row>
    <row r="494" spans="1:1" ht="12.75">
      <c r="A494" s="59"/>
    </row>
    <row r="495" spans="1:1" ht="12.75">
      <c r="A495" s="59"/>
    </row>
    <row r="496" spans="1:1" ht="12.75">
      <c r="A496" s="59"/>
    </row>
    <row r="497" spans="1:1" ht="12.75">
      <c r="A497" s="59"/>
    </row>
    <row r="498" spans="1:1" ht="12.75">
      <c r="A498" s="59"/>
    </row>
    <row r="499" spans="1:1" ht="12.75">
      <c r="A499" s="59"/>
    </row>
    <row r="500" spans="1:1" ht="12.75">
      <c r="A500" s="59"/>
    </row>
    <row r="501" spans="1:1" ht="12.75">
      <c r="A501" s="59"/>
    </row>
    <row r="502" spans="1:1" ht="12.75">
      <c r="A502" s="59"/>
    </row>
    <row r="503" spans="1:1" ht="12.75">
      <c r="A503" s="59"/>
    </row>
    <row r="504" spans="1:1" ht="12.75">
      <c r="A504" s="59"/>
    </row>
    <row r="505" spans="1:1" ht="12.75">
      <c r="A505" s="59"/>
    </row>
    <row r="506" spans="1:1" ht="12.75">
      <c r="A506" s="59"/>
    </row>
    <row r="507" spans="1:1" ht="12.75">
      <c r="A507" s="59"/>
    </row>
    <row r="508" spans="1:1" ht="12.75">
      <c r="A508" s="59"/>
    </row>
    <row r="509" spans="1:1" ht="12.75">
      <c r="A509" s="59"/>
    </row>
    <row r="510" spans="1:1" ht="12.75">
      <c r="A510" s="59"/>
    </row>
    <row r="511" spans="1:1" ht="12.75">
      <c r="A511" s="59"/>
    </row>
    <row r="512" spans="1:1" ht="12.75">
      <c r="A512" s="59"/>
    </row>
    <row r="513" spans="1:1" ht="12.75">
      <c r="A513" s="59"/>
    </row>
    <row r="514" spans="1:1" ht="12.75">
      <c r="A514" s="59"/>
    </row>
    <row r="515" spans="1:1" ht="12.75">
      <c r="A515" s="59"/>
    </row>
    <row r="516" spans="1:1" ht="12.75">
      <c r="A516" s="59"/>
    </row>
    <row r="517" spans="1:1" ht="12.75">
      <c r="A517" s="59"/>
    </row>
    <row r="518" spans="1:1" ht="12.75">
      <c r="A518" s="59"/>
    </row>
    <row r="519" spans="1:1" ht="12.75">
      <c r="A519" s="59"/>
    </row>
    <row r="520" spans="1:1" ht="12.75">
      <c r="A520" s="59"/>
    </row>
    <row r="521" spans="1:1" ht="12.75">
      <c r="A521" s="59"/>
    </row>
    <row r="522" spans="1:1" ht="12.75">
      <c r="A522" s="59"/>
    </row>
    <row r="523" spans="1:1" ht="12.75">
      <c r="A523" s="59"/>
    </row>
    <row r="524" spans="1:1" ht="12.75">
      <c r="A524" s="59"/>
    </row>
    <row r="525" spans="1:1" ht="12.75">
      <c r="A525" s="59"/>
    </row>
    <row r="526" spans="1:1" ht="12.75">
      <c r="A526" s="59"/>
    </row>
    <row r="527" spans="1:1" ht="12.75">
      <c r="A527" s="59"/>
    </row>
    <row r="528" spans="1:1" ht="12.75">
      <c r="A528" s="59"/>
    </row>
    <row r="529" spans="1:1" ht="12.75">
      <c r="A529" s="59"/>
    </row>
    <row r="530" spans="1:1" ht="12.75">
      <c r="A530" s="59"/>
    </row>
    <row r="531" spans="1:1" ht="12.75">
      <c r="A531" s="59"/>
    </row>
    <row r="532" spans="1:1" ht="12.75">
      <c r="A532" s="59"/>
    </row>
    <row r="533" spans="1:1" ht="12.75">
      <c r="A533" s="59"/>
    </row>
    <row r="534" spans="1:1" ht="12.75">
      <c r="A534" s="59"/>
    </row>
    <row r="535" spans="1:1" ht="12.75">
      <c r="A535" s="59"/>
    </row>
    <row r="536" spans="1:1" ht="12.75">
      <c r="A536" s="59"/>
    </row>
    <row r="537" spans="1:1" ht="12.75">
      <c r="A537" s="59"/>
    </row>
    <row r="538" spans="1:1" ht="12.75">
      <c r="A538" s="59"/>
    </row>
    <row r="539" spans="1:1" ht="12.75">
      <c r="A539" s="59"/>
    </row>
    <row r="540" spans="1:1" ht="12.75">
      <c r="A540" s="59"/>
    </row>
    <row r="541" spans="1:1" ht="12.75">
      <c r="A541" s="59"/>
    </row>
    <row r="542" spans="1:1" ht="12.75">
      <c r="A542" s="59"/>
    </row>
    <row r="543" spans="1:1" ht="12.75">
      <c r="A543" s="59"/>
    </row>
    <row r="544" spans="1:1" ht="12.75">
      <c r="A544" s="59"/>
    </row>
    <row r="545" spans="1:1" ht="12.75">
      <c r="A545" s="59"/>
    </row>
    <row r="546" spans="1:1" ht="12.75">
      <c r="A546" s="59"/>
    </row>
    <row r="547" spans="1:1" ht="12.75">
      <c r="A547" s="59"/>
    </row>
    <row r="548" spans="1:1" ht="12.75">
      <c r="A548" s="59"/>
    </row>
    <row r="549" spans="1:1" ht="12.75">
      <c r="A549" s="59"/>
    </row>
    <row r="550" spans="1:1" ht="12.75">
      <c r="A550" s="59"/>
    </row>
    <row r="551" spans="1:1" ht="12.75">
      <c r="A551" s="59"/>
    </row>
    <row r="552" spans="1:1" ht="12.75">
      <c r="A552" s="59"/>
    </row>
    <row r="553" spans="1:1" ht="12.75">
      <c r="A553" s="59"/>
    </row>
    <row r="554" spans="1:1" ht="12.75">
      <c r="A554" s="59"/>
    </row>
    <row r="555" spans="1:1" ht="12.75">
      <c r="A555" s="59"/>
    </row>
    <row r="556" spans="1:1" ht="12.75">
      <c r="A556" s="59"/>
    </row>
    <row r="557" spans="1:1" ht="12.75">
      <c r="A557" s="59"/>
    </row>
    <row r="558" spans="1:1" ht="12.75">
      <c r="A558" s="59"/>
    </row>
    <row r="559" spans="1:1" ht="12.75">
      <c r="A559" s="59"/>
    </row>
    <row r="560" spans="1:1" ht="12.75">
      <c r="A560" s="59"/>
    </row>
    <row r="561" spans="1:1" ht="12.75">
      <c r="A561" s="59"/>
    </row>
    <row r="562" spans="1:1" ht="12.75">
      <c r="A562" s="59"/>
    </row>
    <row r="563" spans="1:1" ht="12.75">
      <c r="A563" s="59"/>
    </row>
    <row r="564" spans="1:1" ht="12.75">
      <c r="A564" s="59"/>
    </row>
    <row r="565" spans="1:1" ht="12.75">
      <c r="A565" s="59"/>
    </row>
    <row r="566" spans="1:1" ht="12.75">
      <c r="A566" s="59"/>
    </row>
    <row r="567" spans="1:1" ht="12.75">
      <c r="A567" s="59"/>
    </row>
    <row r="568" spans="1:1" ht="12.75">
      <c r="A568" s="59"/>
    </row>
    <row r="569" spans="1:1" ht="12.75">
      <c r="A569" s="59"/>
    </row>
    <row r="570" spans="1:1" ht="12.75">
      <c r="A570" s="59"/>
    </row>
    <row r="571" spans="1:1" ht="12.75">
      <c r="A571" s="59"/>
    </row>
    <row r="572" spans="1:1" ht="12.75">
      <c r="A572" s="59"/>
    </row>
    <row r="573" spans="1:1" ht="12.75">
      <c r="A573" s="59"/>
    </row>
    <row r="574" spans="1:1" ht="12.75">
      <c r="A574" s="59"/>
    </row>
    <row r="575" spans="1:1" ht="12.75">
      <c r="A575" s="59"/>
    </row>
    <row r="576" spans="1:1" ht="12.75">
      <c r="A576" s="59"/>
    </row>
    <row r="577" spans="1:1" ht="12.75">
      <c r="A577" s="59"/>
    </row>
    <row r="578" spans="1:1" ht="12.75">
      <c r="A578" s="59"/>
    </row>
    <row r="579" spans="1:1" ht="12.75">
      <c r="A579" s="59"/>
    </row>
    <row r="580" spans="1:1" ht="12.75">
      <c r="A580" s="59"/>
    </row>
    <row r="581" spans="1:1" ht="12.75">
      <c r="A581" s="59"/>
    </row>
    <row r="582" spans="1:1" ht="12.75">
      <c r="A582" s="59"/>
    </row>
    <row r="583" spans="1:1" ht="12.75">
      <c r="A583" s="59"/>
    </row>
    <row r="584" spans="1:1" ht="12.75">
      <c r="A584" s="59"/>
    </row>
    <row r="585" spans="1:1" ht="12.75">
      <c r="A585" s="59"/>
    </row>
    <row r="586" spans="1:1" ht="12.75">
      <c r="A586" s="59"/>
    </row>
    <row r="587" spans="1:1" ht="12.75">
      <c r="A587" s="59"/>
    </row>
    <row r="588" spans="1:1" ht="12.75">
      <c r="A588" s="59"/>
    </row>
    <row r="589" spans="1:1" ht="12.75">
      <c r="A589" s="59"/>
    </row>
    <row r="590" spans="1:1" ht="12.75">
      <c r="A590" s="59"/>
    </row>
    <row r="591" spans="1:1" ht="12.75">
      <c r="A591" s="59"/>
    </row>
    <row r="592" spans="1:1" ht="12.75">
      <c r="A592" s="59"/>
    </row>
    <row r="593" spans="1:1" ht="12.75">
      <c r="A593" s="59"/>
    </row>
    <row r="594" spans="1:1" ht="12.75">
      <c r="A594" s="59"/>
    </row>
    <row r="595" spans="1:1" ht="12.75">
      <c r="A595" s="59"/>
    </row>
    <row r="596" spans="1:1" ht="12.75">
      <c r="A596" s="59"/>
    </row>
    <row r="597" spans="1:1" ht="12.75">
      <c r="A597" s="59"/>
    </row>
    <row r="598" spans="1:1" ht="12.75">
      <c r="A598" s="59"/>
    </row>
    <row r="599" spans="1:1" ht="12.75">
      <c r="A599" s="59"/>
    </row>
    <row r="600" spans="1:1" ht="12.75">
      <c r="A600" s="59"/>
    </row>
    <row r="601" spans="1:1" ht="12.75">
      <c r="A601" s="59"/>
    </row>
    <row r="602" spans="1:1" ht="12.75">
      <c r="A602" s="59"/>
    </row>
    <row r="603" spans="1:1" ht="12.75">
      <c r="A603" s="59"/>
    </row>
    <row r="604" spans="1:1" ht="12.75">
      <c r="A604" s="59"/>
    </row>
    <row r="605" spans="1:1" ht="12.75">
      <c r="A605" s="59"/>
    </row>
    <row r="606" spans="1:1" ht="12.75">
      <c r="A606" s="59"/>
    </row>
    <row r="607" spans="1:1" ht="12.75">
      <c r="A607" s="59"/>
    </row>
    <row r="608" spans="1:1" ht="12.75">
      <c r="A608" s="59"/>
    </row>
    <row r="609" spans="1:1" ht="12.75">
      <c r="A609" s="59"/>
    </row>
    <row r="610" spans="1:1" ht="12.75">
      <c r="A610" s="59"/>
    </row>
    <row r="611" spans="1:1" ht="12.75">
      <c r="A611" s="59"/>
    </row>
    <row r="612" spans="1:1" ht="12.75">
      <c r="A612" s="59"/>
    </row>
    <row r="613" spans="1:1" ht="12.75">
      <c r="A613" s="59"/>
    </row>
    <row r="614" spans="1:1" ht="12.75">
      <c r="A614" s="59"/>
    </row>
    <row r="615" spans="1:1" ht="12.75">
      <c r="A615" s="59"/>
    </row>
    <row r="616" spans="1:1" ht="12.75">
      <c r="A616" s="59"/>
    </row>
    <row r="617" spans="1:1" ht="12.75">
      <c r="A617" s="59"/>
    </row>
    <row r="618" spans="1:1" ht="12.75">
      <c r="A618" s="59"/>
    </row>
    <row r="619" spans="1:1" ht="12.75">
      <c r="A619" s="59"/>
    </row>
    <row r="620" spans="1:1" ht="12.75">
      <c r="A620" s="59"/>
    </row>
    <row r="621" spans="1:1" ht="12.75">
      <c r="A621" s="59"/>
    </row>
    <row r="622" spans="1:1" ht="12.75">
      <c r="A622" s="59"/>
    </row>
    <row r="623" spans="1:1" ht="12.75">
      <c r="A623" s="59"/>
    </row>
    <row r="624" spans="1:1" ht="12.75">
      <c r="A624" s="59"/>
    </row>
    <row r="625" spans="1:1" ht="12.75">
      <c r="A625" s="59"/>
    </row>
    <row r="626" spans="1:1" ht="12.75">
      <c r="A626" s="59"/>
    </row>
    <row r="627" spans="1:1" ht="12.75">
      <c r="A627" s="59"/>
    </row>
    <row r="628" spans="1:1" ht="12.75">
      <c r="A628" s="59"/>
    </row>
    <row r="629" spans="1:1" ht="12.75">
      <c r="A629" s="59"/>
    </row>
    <row r="630" spans="1:1" ht="12.75">
      <c r="A630" s="59"/>
    </row>
    <row r="631" spans="1:1" ht="12.75">
      <c r="A631" s="59"/>
    </row>
    <row r="632" spans="1:1" ht="12.75">
      <c r="A632" s="59"/>
    </row>
    <row r="633" spans="1:1" ht="12.75">
      <c r="A633" s="59"/>
    </row>
    <row r="634" spans="1:1" ht="12.75">
      <c r="A634" s="59"/>
    </row>
    <row r="635" spans="1:1" ht="12.75">
      <c r="A635" s="59"/>
    </row>
    <row r="636" spans="1:1" ht="12.75">
      <c r="A636" s="59"/>
    </row>
    <row r="637" spans="1:1" ht="12.75">
      <c r="A637" s="59"/>
    </row>
    <row r="638" spans="1:1" ht="12.75">
      <c r="A638" s="59"/>
    </row>
    <row r="639" spans="1:1" ht="12.75">
      <c r="A639" s="59"/>
    </row>
    <row r="640" spans="1:1" ht="12.75">
      <c r="A640" s="59"/>
    </row>
    <row r="641" spans="1:1" ht="12.75">
      <c r="A641" s="59"/>
    </row>
    <row r="642" spans="1:1" ht="12.75">
      <c r="A642" s="59"/>
    </row>
    <row r="643" spans="1:1" ht="12.75">
      <c r="A643" s="59"/>
    </row>
    <row r="644" spans="1:1" ht="12.75">
      <c r="A644" s="59"/>
    </row>
    <row r="645" spans="1:1" ht="12.75">
      <c r="A645" s="59"/>
    </row>
    <row r="646" spans="1:1" ht="12.75">
      <c r="A646" s="59"/>
    </row>
    <row r="647" spans="1:1" ht="12.75">
      <c r="A647" s="59"/>
    </row>
    <row r="648" spans="1:1" ht="12.75">
      <c r="A648" s="59"/>
    </row>
    <row r="649" spans="1:1" ht="12.75">
      <c r="A649" s="59"/>
    </row>
    <row r="650" spans="1:1" ht="12.75">
      <c r="A650" s="59"/>
    </row>
    <row r="651" spans="1:1" ht="12.75">
      <c r="A651" s="59"/>
    </row>
    <row r="652" spans="1:1" ht="12.75">
      <c r="A652" s="59"/>
    </row>
    <row r="653" spans="1:1" ht="12.75">
      <c r="A653" s="59"/>
    </row>
    <row r="654" spans="1:1" ht="12.75">
      <c r="A654" s="59"/>
    </row>
    <row r="655" spans="1:1" ht="12.75">
      <c r="A655" s="59"/>
    </row>
    <row r="656" spans="1:1" ht="12.75">
      <c r="A656" s="59"/>
    </row>
    <row r="657" spans="1:1" ht="12.75">
      <c r="A657" s="59"/>
    </row>
    <row r="658" spans="1:1" ht="12.75">
      <c r="A658" s="59"/>
    </row>
    <row r="659" spans="1:1" ht="12.75">
      <c r="A659" s="59"/>
    </row>
    <row r="660" spans="1:1" ht="12.75">
      <c r="A660" s="59"/>
    </row>
    <row r="661" spans="1:1" ht="12.75">
      <c r="A661" s="59"/>
    </row>
    <row r="662" spans="1:1" ht="12.75">
      <c r="A662" s="59"/>
    </row>
    <row r="663" spans="1:1" ht="12.75">
      <c r="A663" s="59"/>
    </row>
    <row r="664" spans="1:1" ht="12.75">
      <c r="A664" s="59"/>
    </row>
    <row r="665" spans="1:1" ht="12.75">
      <c r="A665" s="59"/>
    </row>
    <row r="666" spans="1:1" ht="12.75">
      <c r="A666" s="59"/>
    </row>
    <row r="667" spans="1:1" ht="12.75">
      <c r="A667" s="59"/>
    </row>
    <row r="668" spans="1:1" ht="12.75">
      <c r="A668" s="59"/>
    </row>
    <row r="669" spans="1:1" ht="12.75">
      <c r="A669" s="59"/>
    </row>
    <row r="670" spans="1:1" ht="12.75">
      <c r="A670" s="59"/>
    </row>
    <row r="671" spans="1:1" ht="12.75">
      <c r="A671" s="59"/>
    </row>
    <row r="672" spans="1:1" ht="12.75">
      <c r="A672" s="59"/>
    </row>
    <row r="673" spans="1:1" ht="12.75">
      <c r="A673" s="59"/>
    </row>
    <row r="674" spans="1:1" ht="12.75">
      <c r="A674" s="59"/>
    </row>
    <row r="675" spans="1:1" ht="12.75">
      <c r="A675" s="59"/>
    </row>
    <row r="676" spans="1:1" ht="12.75">
      <c r="A676" s="59"/>
    </row>
    <row r="677" spans="1:1" ht="12.75">
      <c r="A677" s="59"/>
    </row>
    <row r="678" spans="1:1" ht="12.75">
      <c r="A678" s="59"/>
    </row>
    <row r="679" spans="1:1" ht="12.75">
      <c r="A679" s="59"/>
    </row>
    <row r="680" spans="1:1" ht="12.75">
      <c r="A680" s="59"/>
    </row>
    <row r="681" spans="1:1" ht="12.75">
      <c r="A681" s="59"/>
    </row>
    <row r="682" spans="1:1" ht="12.75">
      <c r="A682" s="59"/>
    </row>
    <row r="683" spans="1:1" ht="12.75">
      <c r="A683" s="59"/>
    </row>
    <row r="684" spans="1:1" ht="12.75">
      <c r="A684" s="59"/>
    </row>
    <row r="685" spans="1:1" ht="12.75">
      <c r="A685" s="59"/>
    </row>
    <row r="686" spans="1:1" ht="12.75">
      <c r="A686" s="59"/>
    </row>
    <row r="687" spans="1:1" ht="12.75">
      <c r="A687" s="59"/>
    </row>
    <row r="688" spans="1:1" ht="12.75">
      <c r="A688" s="59"/>
    </row>
    <row r="689" spans="1:1" ht="12.75">
      <c r="A689" s="59"/>
    </row>
    <row r="690" spans="1:1" ht="12.75">
      <c r="A690" s="59"/>
    </row>
    <row r="691" spans="1:1" ht="12.75">
      <c r="A691" s="59"/>
    </row>
    <row r="692" spans="1:1" ht="12.75">
      <c r="A692" s="59"/>
    </row>
    <row r="693" spans="1:1" ht="12.75">
      <c r="A693" s="59"/>
    </row>
    <row r="694" spans="1:1" ht="12.75">
      <c r="A694" s="59"/>
    </row>
    <row r="695" spans="1:1" ht="12.75">
      <c r="A695" s="59"/>
    </row>
    <row r="696" spans="1:1" ht="12.75">
      <c r="A696" s="59"/>
    </row>
    <row r="697" spans="1:1" ht="12.75">
      <c r="A697" s="59"/>
    </row>
    <row r="698" spans="1:1" ht="12.75">
      <c r="A698" s="59"/>
    </row>
    <row r="699" spans="1:1" ht="12.75">
      <c r="A699" s="59"/>
    </row>
    <row r="700" spans="1:1" ht="12.75">
      <c r="A700" s="59"/>
    </row>
    <row r="701" spans="1:1" ht="12.75">
      <c r="A701" s="59"/>
    </row>
    <row r="702" spans="1:1" ht="12.75">
      <c r="A702" s="59"/>
    </row>
    <row r="703" spans="1:1" ht="12.75">
      <c r="A703" s="59"/>
    </row>
    <row r="704" spans="1:1" ht="12.75">
      <c r="A704" s="59"/>
    </row>
    <row r="705" spans="1:1" ht="12.75">
      <c r="A705" s="59"/>
    </row>
    <row r="706" spans="1:1" ht="12.75">
      <c r="A706" s="59"/>
    </row>
    <row r="707" spans="1:1" ht="12.75">
      <c r="A707" s="59"/>
    </row>
    <row r="708" spans="1:1" ht="12.75">
      <c r="A708" s="59"/>
    </row>
    <row r="709" spans="1:1" ht="12.75">
      <c r="A709" s="59"/>
    </row>
    <row r="710" spans="1:1" ht="12.75">
      <c r="A710" s="59"/>
    </row>
    <row r="711" spans="1:1" ht="12.75">
      <c r="A711" s="59"/>
    </row>
    <row r="712" spans="1:1" ht="12.75">
      <c r="A712" s="59"/>
    </row>
    <row r="713" spans="1:1" ht="12.75">
      <c r="A713" s="59"/>
    </row>
    <row r="714" spans="1:1" ht="12.75">
      <c r="A714" s="59"/>
    </row>
    <row r="715" spans="1:1" ht="12.75">
      <c r="A715" s="59"/>
    </row>
    <row r="716" spans="1:1" ht="12.75">
      <c r="A716" s="59"/>
    </row>
    <row r="717" spans="1:1" ht="12.75">
      <c r="A717" s="59"/>
    </row>
    <row r="718" spans="1:1" ht="12.75">
      <c r="A718" s="59"/>
    </row>
    <row r="719" spans="1:1" ht="12.75">
      <c r="A719" s="59"/>
    </row>
    <row r="720" spans="1:1" ht="12.75">
      <c r="A720" s="59"/>
    </row>
    <row r="721" spans="1:1" ht="12.75">
      <c r="A721" s="59"/>
    </row>
    <row r="722" spans="1:1" ht="12.75">
      <c r="A722" s="59"/>
    </row>
    <row r="723" spans="1:1" ht="12.75">
      <c r="A723" s="59"/>
    </row>
    <row r="724" spans="1:1" ht="12.75">
      <c r="A724" s="59"/>
    </row>
    <row r="725" spans="1:1" ht="12.75">
      <c r="A725" s="59"/>
    </row>
    <row r="726" spans="1:1" ht="12.75">
      <c r="A726" s="59"/>
    </row>
    <row r="727" spans="1:1" ht="12.75">
      <c r="A727" s="59"/>
    </row>
    <row r="728" spans="1:1" ht="12.75">
      <c r="A728" s="59"/>
    </row>
    <row r="729" spans="1:1" ht="12.75">
      <c r="A729" s="59"/>
    </row>
    <row r="730" spans="1:1" ht="12.75">
      <c r="A730" s="59"/>
    </row>
    <row r="731" spans="1:1" ht="12.75">
      <c r="A731" s="59"/>
    </row>
    <row r="732" spans="1:1" ht="12.75">
      <c r="A732" s="59"/>
    </row>
    <row r="733" spans="1:1" ht="12.75">
      <c r="A733" s="59"/>
    </row>
    <row r="734" spans="1:1" ht="12.75">
      <c r="A734" s="59"/>
    </row>
    <row r="735" spans="1:1" ht="12.75">
      <c r="A735" s="59"/>
    </row>
    <row r="736" spans="1:1" ht="12.75">
      <c r="A736" s="59"/>
    </row>
    <row r="737" spans="1:1" ht="12.75">
      <c r="A737" s="59"/>
    </row>
    <row r="738" spans="1:1" ht="12.75">
      <c r="A738" s="59"/>
    </row>
    <row r="739" spans="1:1" ht="12.75">
      <c r="A739" s="59"/>
    </row>
    <row r="740" spans="1:1" ht="12.75">
      <c r="A740" s="59"/>
    </row>
    <row r="741" spans="1:1" ht="12.75">
      <c r="A741" s="59"/>
    </row>
    <row r="742" spans="1:1" ht="12.75">
      <c r="A742" s="59"/>
    </row>
    <row r="743" spans="1:1" ht="12.75">
      <c r="A743" s="59"/>
    </row>
    <row r="744" spans="1:1" ht="12.75">
      <c r="A744" s="59"/>
    </row>
    <row r="745" spans="1:1" ht="12.75">
      <c r="A745" s="59"/>
    </row>
    <row r="746" spans="1:1" ht="12.75">
      <c r="A746" s="59"/>
    </row>
    <row r="747" spans="1:1" ht="12.75">
      <c r="A747" s="59"/>
    </row>
    <row r="748" spans="1:1" ht="12.75">
      <c r="A748" s="59"/>
    </row>
    <row r="749" spans="1:1" ht="12.75">
      <c r="A749" s="59"/>
    </row>
    <row r="750" spans="1:1" ht="12.75">
      <c r="A750" s="59"/>
    </row>
    <row r="751" spans="1:1" ht="12.75">
      <c r="A751" s="59"/>
    </row>
    <row r="752" spans="1:1" ht="12.75">
      <c r="A752" s="59"/>
    </row>
    <row r="753" spans="1:1" ht="12.75">
      <c r="A753" s="59"/>
    </row>
    <row r="754" spans="1:1" ht="12.75">
      <c r="A754" s="59"/>
    </row>
    <row r="755" spans="1:1" ht="12.75">
      <c r="A755" s="59"/>
    </row>
    <row r="756" spans="1:1" ht="12.75">
      <c r="A756" s="59"/>
    </row>
    <row r="757" spans="1:1" ht="12.75">
      <c r="A757" s="59"/>
    </row>
    <row r="758" spans="1:1" ht="12.75">
      <c r="A758" s="59"/>
    </row>
    <row r="759" spans="1:1" ht="12.75">
      <c r="A759" s="59"/>
    </row>
    <row r="760" spans="1:1" ht="12.75">
      <c r="A760" s="59"/>
    </row>
    <row r="761" spans="1:1" ht="12.75">
      <c r="A761" s="59"/>
    </row>
    <row r="762" spans="1:1" ht="12.75">
      <c r="A762" s="59"/>
    </row>
    <row r="763" spans="1:1" ht="12.75">
      <c r="A763" s="59"/>
    </row>
    <row r="764" spans="1:1" ht="12.75">
      <c r="A764" s="59"/>
    </row>
    <row r="765" spans="1:1" ht="12.75">
      <c r="A765" s="59"/>
    </row>
    <row r="766" spans="1:1" ht="12.75">
      <c r="A766" s="59"/>
    </row>
    <row r="767" spans="1:1" ht="12.75">
      <c r="A767" s="59"/>
    </row>
    <row r="768" spans="1:1" ht="12.75">
      <c r="A768" s="59"/>
    </row>
    <row r="769" spans="1:1" ht="12.75">
      <c r="A769" s="59"/>
    </row>
    <row r="770" spans="1:1" ht="12.75">
      <c r="A770" s="59"/>
    </row>
    <row r="771" spans="1:1" ht="12.75">
      <c r="A771" s="59"/>
    </row>
    <row r="772" spans="1:1" ht="12.75">
      <c r="A772" s="59"/>
    </row>
    <row r="773" spans="1:1" ht="12.75">
      <c r="A773" s="59"/>
    </row>
    <row r="774" spans="1:1" ht="12.75">
      <c r="A774" s="59"/>
    </row>
    <row r="775" spans="1:1" ht="12.75">
      <c r="A775" s="59"/>
    </row>
    <row r="776" spans="1:1" ht="12.75">
      <c r="A776" s="59"/>
    </row>
    <row r="777" spans="1:1" ht="12.75">
      <c r="A777" s="59"/>
    </row>
    <row r="778" spans="1:1" ht="12.75">
      <c r="A778" s="59"/>
    </row>
    <row r="779" spans="1:1" ht="12.75">
      <c r="A779" s="59"/>
    </row>
    <row r="780" spans="1:1" ht="12.75">
      <c r="A780" s="59"/>
    </row>
    <row r="781" spans="1:1" ht="12.75">
      <c r="A781" s="59"/>
    </row>
    <row r="782" spans="1:1" ht="12.75">
      <c r="A782" s="59"/>
    </row>
    <row r="783" spans="1:1" ht="12.75">
      <c r="A783" s="59"/>
    </row>
    <row r="784" spans="1:1" ht="12.75">
      <c r="A784" s="59"/>
    </row>
    <row r="785" spans="1:1" ht="12.75">
      <c r="A785" s="59"/>
    </row>
    <row r="786" spans="1:1" ht="12.75">
      <c r="A786" s="59"/>
    </row>
    <row r="787" spans="1:1" ht="12.75">
      <c r="A787" s="59"/>
    </row>
    <row r="788" spans="1:1" ht="12.75">
      <c r="A788" s="59"/>
    </row>
    <row r="789" spans="1:1" ht="12.75">
      <c r="A789" s="59"/>
    </row>
    <row r="790" spans="1:1" ht="12.75">
      <c r="A790" s="59"/>
    </row>
    <row r="791" spans="1:1" ht="12.75">
      <c r="A791" s="59"/>
    </row>
    <row r="792" spans="1:1" ht="12.75">
      <c r="A792" s="59"/>
    </row>
    <row r="793" spans="1:1" ht="12.75">
      <c r="A793" s="59"/>
    </row>
    <row r="794" spans="1:1" ht="12.75">
      <c r="A794" s="59"/>
    </row>
    <row r="795" spans="1:1" ht="12.75">
      <c r="A795" s="59"/>
    </row>
    <row r="796" spans="1:1" ht="12.75">
      <c r="A796" s="59"/>
    </row>
    <row r="797" spans="1:1" ht="12.75">
      <c r="A797" s="59"/>
    </row>
    <row r="798" spans="1:1" ht="12.75">
      <c r="A798" s="59"/>
    </row>
    <row r="799" spans="1:1" ht="12.75">
      <c r="A799" s="59"/>
    </row>
    <row r="800" spans="1:1" ht="12.75">
      <c r="A800" s="59"/>
    </row>
    <row r="801" spans="1:1" ht="12.75">
      <c r="A801" s="59"/>
    </row>
    <row r="802" spans="1:1" ht="12.75">
      <c r="A802" s="59"/>
    </row>
    <row r="803" spans="1:1" ht="12.75">
      <c r="A803" s="59"/>
    </row>
    <row r="804" spans="1:1" ht="12.75">
      <c r="A804" s="59"/>
    </row>
    <row r="805" spans="1:1" ht="12.75">
      <c r="A805" s="59"/>
    </row>
    <row r="806" spans="1:1" ht="12.75">
      <c r="A806" s="59"/>
    </row>
    <row r="807" spans="1:1" ht="12.75">
      <c r="A807" s="59"/>
    </row>
    <row r="808" spans="1:1" ht="12.75">
      <c r="A808" s="59"/>
    </row>
    <row r="809" spans="1:1" ht="12.75">
      <c r="A809" s="59"/>
    </row>
    <row r="810" spans="1:1" ht="12.75">
      <c r="A810" s="59"/>
    </row>
    <row r="811" spans="1:1" ht="12.75">
      <c r="A811" s="59"/>
    </row>
    <row r="812" spans="1:1" ht="12.75">
      <c r="A812" s="59"/>
    </row>
    <row r="813" spans="1:1" ht="12.75">
      <c r="A813" s="59"/>
    </row>
    <row r="814" spans="1:1" ht="12.75">
      <c r="A814" s="59"/>
    </row>
    <row r="815" spans="1:1" ht="12.75">
      <c r="A815" s="59"/>
    </row>
    <row r="816" spans="1:1" ht="12.75">
      <c r="A816" s="59"/>
    </row>
    <row r="817" spans="1:1" ht="12.75">
      <c r="A817" s="59"/>
    </row>
    <row r="818" spans="1:1" ht="12.75">
      <c r="A818" s="59"/>
    </row>
    <row r="819" spans="1:1" ht="12.75">
      <c r="A819" s="59"/>
    </row>
    <row r="820" spans="1:1" ht="12.75">
      <c r="A820" s="59"/>
    </row>
    <row r="821" spans="1:1" ht="12.75">
      <c r="A821" s="59"/>
    </row>
    <row r="822" spans="1:1" ht="12.75">
      <c r="A822" s="59"/>
    </row>
    <row r="823" spans="1:1" ht="12.75">
      <c r="A823" s="59"/>
    </row>
    <row r="824" spans="1:1" ht="12.75">
      <c r="A824" s="59"/>
    </row>
    <row r="825" spans="1:1" ht="12.75">
      <c r="A825" s="59"/>
    </row>
    <row r="826" spans="1:1" ht="12.75">
      <c r="A826" s="59"/>
    </row>
    <row r="827" spans="1:1" ht="12.75">
      <c r="A827" s="59"/>
    </row>
    <row r="828" spans="1:1" ht="12.75">
      <c r="A828" s="59"/>
    </row>
    <row r="829" spans="1:1" ht="12.75">
      <c r="A829" s="59"/>
    </row>
    <row r="830" spans="1:1" ht="12.75">
      <c r="A830" s="59"/>
    </row>
    <row r="831" spans="1:1" ht="12.75">
      <c r="A831" s="59"/>
    </row>
    <row r="832" spans="1:1" ht="12.75">
      <c r="A832" s="59"/>
    </row>
    <row r="833" spans="1:1" ht="12.75">
      <c r="A833" s="59"/>
    </row>
    <row r="834" spans="1:1" ht="12.75">
      <c r="A834" s="59"/>
    </row>
    <row r="835" spans="1:1" ht="12.75">
      <c r="A835" s="59"/>
    </row>
    <row r="836" spans="1:1" ht="12.75">
      <c r="A836" s="59"/>
    </row>
    <row r="837" spans="1:1" ht="12.75">
      <c r="A837" s="59"/>
    </row>
    <row r="838" spans="1:1" ht="12.75">
      <c r="A838" s="59"/>
    </row>
    <row r="839" spans="1:1" ht="12.75">
      <c r="A839" s="59"/>
    </row>
    <row r="840" spans="1:1" ht="12.75">
      <c r="A840" s="59"/>
    </row>
    <row r="841" spans="1:1" ht="12.75">
      <c r="A841" s="59"/>
    </row>
    <row r="842" spans="1:1" ht="12.75">
      <c r="A842" s="59"/>
    </row>
    <row r="843" spans="1:1" ht="12.75">
      <c r="A843" s="59"/>
    </row>
    <row r="844" spans="1:1" ht="12.75">
      <c r="A844" s="59"/>
    </row>
    <row r="845" spans="1:1" ht="12.75">
      <c r="A845" s="59"/>
    </row>
    <row r="846" spans="1:1" ht="12.75">
      <c r="A846" s="59"/>
    </row>
    <row r="847" spans="1:1" ht="12.75">
      <c r="A847" s="59"/>
    </row>
    <row r="848" spans="1:1" ht="12.75">
      <c r="A848" s="59"/>
    </row>
    <row r="849" spans="1:1" ht="12.75">
      <c r="A849" s="59"/>
    </row>
    <row r="850" spans="1:1" ht="12.75">
      <c r="A850" s="59"/>
    </row>
    <row r="851" spans="1:1" ht="12.75">
      <c r="A851" s="59"/>
    </row>
    <row r="852" spans="1:1" ht="12.75">
      <c r="A852" s="59"/>
    </row>
    <row r="853" spans="1:1" ht="12.75">
      <c r="A853" s="59"/>
    </row>
  </sheetData>
  <mergeCells count="2">
    <mergeCell ref="A1:B1"/>
    <mergeCell ref="C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3"/>
  <sheetViews>
    <sheetView workbookViewId="0"/>
  </sheetViews>
  <sheetFormatPr defaultColWidth="14.42578125" defaultRowHeight="15.75" customHeight="1"/>
  <cols>
    <col min="1" max="1" width="12.85546875" customWidth="1"/>
    <col min="2" max="5" width="11.5703125" customWidth="1"/>
  </cols>
  <sheetData>
    <row r="1" spans="1:5" ht="15.75" customHeight="1">
      <c r="A1" s="1" t="s">
        <v>2</v>
      </c>
    </row>
    <row r="2" spans="1:5" ht="15.75" customHeight="1">
      <c r="A2" s="75" t="s">
        <v>3</v>
      </c>
      <c r="B2" s="2" t="s">
        <v>4</v>
      </c>
      <c r="C2" s="3" t="s">
        <v>5</v>
      </c>
      <c r="D2" s="2" t="s">
        <v>6</v>
      </c>
      <c r="E2" s="4" t="s">
        <v>7</v>
      </c>
    </row>
    <row r="3" spans="1:5">
      <c r="A3" s="76"/>
      <c r="B3" s="5" t="s">
        <v>8</v>
      </c>
      <c r="C3" s="6" t="s">
        <v>9</v>
      </c>
      <c r="D3" s="5" t="s">
        <v>10</v>
      </c>
      <c r="E3" s="5" t="s">
        <v>11</v>
      </c>
    </row>
    <row r="4" spans="1:5">
      <c r="A4" s="76"/>
      <c r="B4" s="7" t="str">
        <f ca="1">IFERROR(__xludf.DUMMYFUNCTION("IMPORTRANGE(""1JqnQi6QJ1sMs0yP_cd1aV2Z-TPY4lT_HfoTdJdqXBH0"",""SEM1!T4"")"),"23")</f>
        <v>23</v>
      </c>
      <c r="C4" s="8" t="str">
        <f ca="1">IFERROR(__xludf.DUMMYFUNCTION("IMPORTRANGE(""1xdF50wJNzW7wgi36L8a853Mff8iLj0ZIaZT1EG0Envo"",""sem1!P4"")"),"10")</f>
        <v>10</v>
      </c>
      <c r="D4" s="7" t="str">
        <f ca="1">IFERROR(__xludf.DUMMYFUNCTION("IMPORTRANGE(""1eDh0bZprejd8Sk-g0arGWs1CguB5h65CsNZb4ifRJyc"",""SEM1!T4"")"),"31")</f>
        <v>31</v>
      </c>
      <c r="E4" s="7" t="str">
        <f ca="1">IFERROR(__xludf.DUMMYFUNCTION("ImportRange(""1aGucSPn2cq_tvw1m-1oesmXfvXETerxibdJTymD6g3s"",""SEM1!W4"")"),"31")</f>
        <v>31</v>
      </c>
    </row>
    <row r="5" spans="1:5">
      <c r="A5" s="77"/>
      <c r="B5" s="14">
        <f t="shared" ref="B5:E5" ca="1" si="0">FLOOR(B4/4,1)</f>
        <v>5</v>
      </c>
      <c r="C5" s="16">
        <f t="shared" ca="1" si="0"/>
        <v>2</v>
      </c>
      <c r="D5" s="14">
        <f t="shared" ca="1" si="0"/>
        <v>7</v>
      </c>
      <c r="E5" s="14">
        <f t="shared" ca="1" si="0"/>
        <v>7</v>
      </c>
    </row>
    <row r="6" spans="1:5" ht="15.75" customHeight="1">
      <c r="A6" s="18" t="s">
        <v>29</v>
      </c>
    </row>
    <row r="7" spans="1:5">
      <c r="A7" s="20">
        <v>2301</v>
      </c>
      <c r="B7" s="23" t="str">
        <f ca="1">IFERROR(__xludf.DUMMYFUNCTION("IMPORTRANGE(""1JqnQi6QJ1sMs0yP_cd1aV2Z-TPY4lT_HfoTdJdqXBH0"",""SEM1!T6:T120"")"),"8")</f>
        <v>8</v>
      </c>
      <c r="C7" s="23" t="str">
        <f ca="1">IFERROR(__xludf.DUMMYFUNCTION("IMPORTRANGE(""1xdF50wJNzW7wgi36L8a853Mff8iLj0ZIaZT1EG0Envo"",""sem1!P6:P120"")"),"3")</f>
        <v>3</v>
      </c>
      <c r="D7" s="23" t="str">
        <f ca="1">IFERROR(__xludf.DUMMYFUNCTION("IMPORTRANGE(""1eDh0bZprejd8Sk-g0arGWs1CguB5h65CsNZb4ifRJyc"",""SEM1!T6:T120"")"),"0")</f>
        <v>0</v>
      </c>
      <c r="E7" s="23" t="str">
        <f ca="1">IFERROR(__xludf.DUMMYFUNCTION("ImportRange(""1aGucSPn2cq_tvw1m-1oesmXfvXETerxibdJTymD6g3s"",""SEM1!W6:W120"")"),"5")</f>
        <v>5</v>
      </c>
    </row>
    <row r="8" spans="1:5">
      <c r="A8" s="20">
        <v>2302</v>
      </c>
      <c r="B8" s="23">
        <v>0</v>
      </c>
      <c r="C8" s="23">
        <v>0</v>
      </c>
      <c r="D8" s="23">
        <v>0</v>
      </c>
      <c r="E8" s="23">
        <v>15</v>
      </c>
    </row>
    <row r="9" spans="1:5">
      <c r="A9" s="20">
        <v>2303</v>
      </c>
      <c r="B9" s="23">
        <v>5</v>
      </c>
      <c r="C9" s="23">
        <v>0</v>
      </c>
      <c r="D9" s="23">
        <v>0</v>
      </c>
      <c r="E9" s="23">
        <v>5</v>
      </c>
    </row>
    <row r="10" spans="1:5">
      <c r="A10" s="20">
        <v>2304</v>
      </c>
      <c r="B10" s="23">
        <v>7</v>
      </c>
      <c r="C10" s="23">
        <v>4</v>
      </c>
      <c r="D10" s="23">
        <v>0</v>
      </c>
      <c r="E10" s="23">
        <v>3</v>
      </c>
    </row>
    <row r="11" spans="1:5">
      <c r="A11" s="20">
        <v>2305</v>
      </c>
      <c r="B11" s="23">
        <v>4</v>
      </c>
      <c r="C11" s="23">
        <v>0</v>
      </c>
      <c r="D11" s="23">
        <v>0</v>
      </c>
      <c r="E11" s="23">
        <v>4</v>
      </c>
    </row>
    <row r="12" spans="1:5">
      <c r="A12" s="20">
        <v>2306</v>
      </c>
      <c r="B12" s="23">
        <v>0</v>
      </c>
      <c r="C12" s="23">
        <v>0</v>
      </c>
      <c r="D12" s="23">
        <v>0</v>
      </c>
      <c r="E12" s="23">
        <v>10</v>
      </c>
    </row>
    <row r="13" spans="1:5">
      <c r="A13" s="20">
        <v>2307</v>
      </c>
      <c r="B13" s="23">
        <v>0</v>
      </c>
      <c r="C13" s="23">
        <v>0</v>
      </c>
      <c r="D13" s="23">
        <v>10</v>
      </c>
      <c r="E13" s="23">
        <v>3</v>
      </c>
    </row>
    <row r="14" spans="1:5">
      <c r="A14" s="20">
        <v>2308</v>
      </c>
      <c r="B14" s="23">
        <v>0</v>
      </c>
      <c r="C14" s="23">
        <v>0</v>
      </c>
      <c r="D14" s="23">
        <v>0</v>
      </c>
      <c r="E14" s="23">
        <v>21</v>
      </c>
    </row>
    <row r="15" spans="1:5">
      <c r="A15" s="20">
        <v>2309</v>
      </c>
      <c r="B15" s="23">
        <v>0</v>
      </c>
      <c r="C15" s="23">
        <v>0</v>
      </c>
      <c r="D15" s="23">
        <v>12</v>
      </c>
      <c r="E15" s="23">
        <v>4</v>
      </c>
    </row>
    <row r="16" spans="1:5">
      <c r="A16" s="20">
        <v>2310</v>
      </c>
      <c r="B16" s="23">
        <v>0</v>
      </c>
      <c r="C16" s="23">
        <v>0</v>
      </c>
      <c r="D16" s="23">
        <v>18</v>
      </c>
      <c r="E16" s="23">
        <v>4</v>
      </c>
    </row>
    <row r="17" spans="1:5">
      <c r="A17" s="20">
        <v>2311</v>
      </c>
      <c r="B17" s="23">
        <v>0</v>
      </c>
      <c r="C17" s="23">
        <v>0</v>
      </c>
      <c r="D17" s="23">
        <v>5</v>
      </c>
      <c r="E17" s="23">
        <v>2</v>
      </c>
    </row>
    <row r="18" spans="1:5">
      <c r="A18" s="20">
        <v>2312</v>
      </c>
      <c r="B18" s="23">
        <v>0</v>
      </c>
      <c r="C18" s="23">
        <v>0</v>
      </c>
      <c r="D18" s="23">
        <v>0</v>
      </c>
      <c r="E18" s="23">
        <v>17</v>
      </c>
    </row>
    <row r="19" spans="1:5">
      <c r="A19" s="20">
        <v>2313</v>
      </c>
      <c r="B19" s="23">
        <v>0</v>
      </c>
      <c r="C19" s="23">
        <v>0</v>
      </c>
      <c r="D19" s="23">
        <v>0</v>
      </c>
      <c r="E19" s="23">
        <v>21</v>
      </c>
    </row>
    <row r="20" spans="1:5">
      <c r="A20" s="20">
        <v>2314</v>
      </c>
      <c r="B20" s="23">
        <v>2</v>
      </c>
      <c r="C20" s="23">
        <v>1</v>
      </c>
      <c r="D20" s="23">
        <v>0</v>
      </c>
      <c r="E20" s="23">
        <v>4</v>
      </c>
    </row>
    <row r="21" spans="1:5">
      <c r="A21" s="20">
        <v>2315</v>
      </c>
      <c r="B21" s="23">
        <v>0</v>
      </c>
      <c r="C21" s="23">
        <v>0</v>
      </c>
      <c r="D21" s="23">
        <v>8</v>
      </c>
      <c r="E21" s="23">
        <v>2</v>
      </c>
    </row>
    <row r="22" spans="1:5" ht="18">
      <c r="A22" s="20">
        <v>2316</v>
      </c>
      <c r="B22" s="23">
        <v>3</v>
      </c>
      <c r="C22" s="23">
        <v>2</v>
      </c>
      <c r="D22" s="23">
        <v>0</v>
      </c>
      <c r="E22" s="23">
        <v>5</v>
      </c>
    </row>
    <row r="23" spans="1:5" ht="18">
      <c r="A23" s="20">
        <v>2317</v>
      </c>
      <c r="B23" s="23">
        <v>0</v>
      </c>
      <c r="C23" s="23">
        <v>0</v>
      </c>
      <c r="D23" s="23">
        <v>14</v>
      </c>
      <c r="E23" s="23">
        <v>2</v>
      </c>
    </row>
    <row r="24" spans="1:5" ht="18">
      <c r="A24" s="20">
        <v>2318</v>
      </c>
      <c r="B24" s="23">
        <v>0</v>
      </c>
      <c r="C24" s="23">
        <v>0</v>
      </c>
      <c r="D24" s="23">
        <v>13</v>
      </c>
      <c r="E24" s="23">
        <v>3</v>
      </c>
    </row>
    <row r="25" spans="1:5" ht="18">
      <c r="A25" s="20">
        <v>2319</v>
      </c>
      <c r="B25" s="23">
        <v>13</v>
      </c>
      <c r="C25" s="23">
        <v>6</v>
      </c>
      <c r="D25" s="23">
        <v>0</v>
      </c>
      <c r="E25" s="23">
        <v>3</v>
      </c>
    </row>
    <row r="26" spans="1:5" ht="18">
      <c r="A26" s="20">
        <v>2320</v>
      </c>
      <c r="B26" s="23">
        <v>0</v>
      </c>
      <c r="C26" s="23">
        <v>0</v>
      </c>
      <c r="D26" s="23">
        <v>17</v>
      </c>
      <c r="E26" s="23">
        <v>3</v>
      </c>
    </row>
    <row r="27" spans="1:5" ht="18">
      <c r="A27" s="20">
        <v>2321</v>
      </c>
      <c r="B27" s="23">
        <v>8</v>
      </c>
      <c r="C27" s="23">
        <v>5</v>
      </c>
      <c r="D27" s="23">
        <v>0</v>
      </c>
      <c r="E27" s="23">
        <v>1</v>
      </c>
    </row>
    <row r="28" spans="1:5" ht="18">
      <c r="A28" s="20">
        <v>2322</v>
      </c>
      <c r="B28" s="23">
        <v>0</v>
      </c>
      <c r="C28" s="23">
        <v>0</v>
      </c>
      <c r="D28" s="23">
        <v>0</v>
      </c>
      <c r="E28" s="23">
        <v>18</v>
      </c>
    </row>
    <row r="29" spans="1:5" ht="18">
      <c r="A29" s="20">
        <v>2323</v>
      </c>
      <c r="B29" s="23">
        <v>18</v>
      </c>
      <c r="C29" s="23">
        <v>8</v>
      </c>
      <c r="D29" s="23">
        <v>0</v>
      </c>
      <c r="E29" s="23">
        <v>1</v>
      </c>
    </row>
    <row r="30" spans="1:5" ht="18">
      <c r="A30" s="20">
        <v>2324</v>
      </c>
      <c r="B30" s="23">
        <v>0</v>
      </c>
      <c r="C30" s="23">
        <v>0</v>
      </c>
      <c r="D30" s="23">
        <v>7</v>
      </c>
      <c r="E30" s="23">
        <v>2</v>
      </c>
    </row>
    <row r="31" spans="1:5" ht="18">
      <c r="A31" s="20">
        <v>2325</v>
      </c>
      <c r="B31" s="23">
        <v>3</v>
      </c>
      <c r="C31" s="23">
        <v>1</v>
      </c>
      <c r="D31" s="23">
        <v>0</v>
      </c>
      <c r="E31" s="23">
        <v>3</v>
      </c>
    </row>
    <row r="32" spans="1:5" ht="18">
      <c r="A32" s="20">
        <v>2326</v>
      </c>
      <c r="B32" s="23">
        <v>0</v>
      </c>
      <c r="C32" s="23">
        <v>0</v>
      </c>
      <c r="D32" s="23">
        <v>20</v>
      </c>
      <c r="E32" s="23">
        <v>1</v>
      </c>
    </row>
    <row r="33" spans="1:5" ht="18">
      <c r="A33" s="20">
        <v>2327</v>
      </c>
      <c r="B33" s="23">
        <v>0</v>
      </c>
      <c r="C33" s="23">
        <v>0</v>
      </c>
      <c r="D33" s="23">
        <v>6</v>
      </c>
      <c r="E33" s="23">
        <v>0</v>
      </c>
    </row>
    <row r="34" spans="1:5" ht="18">
      <c r="A34" s="20">
        <v>2328</v>
      </c>
      <c r="B34" s="23">
        <v>0</v>
      </c>
      <c r="C34" s="23">
        <v>0</v>
      </c>
      <c r="D34" s="23">
        <v>22</v>
      </c>
      <c r="E34" s="23">
        <v>5</v>
      </c>
    </row>
    <row r="35" spans="1:5" ht="18">
      <c r="A35" s="20">
        <v>2329</v>
      </c>
      <c r="B35" s="23">
        <v>0</v>
      </c>
      <c r="C35" s="23">
        <v>0</v>
      </c>
      <c r="D35" s="23">
        <v>17</v>
      </c>
      <c r="E35" s="23" t="e">
        <v>#VALUE!</v>
      </c>
    </row>
    <row r="36" spans="1:5" ht="18">
      <c r="A36" s="20">
        <v>2330</v>
      </c>
      <c r="B36" s="23">
        <v>14</v>
      </c>
      <c r="C36" s="23">
        <v>9</v>
      </c>
      <c r="D36" s="23">
        <v>0</v>
      </c>
      <c r="E36" s="23">
        <v>0</v>
      </c>
    </row>
    <row r="37" spans="1:5" ht="18">
      <c r="A37" s="20">
        <v>2331</v>
      </c>
      <c r="B37" s="23">
        <v>0</v>
      </c>
      <c r="C37" s="23">
        <v>0</v>
      </c>
      <c r="D37" s="23">
        <v>0</v>
      </c>
      <c r="E37" s="23">
        <v>23</v>
      </c>
    </row>
    <row r="38" spans="1:5" ht="18">
      <c r="A38" s="20">
        <v>2332</v>
      </c>
      <c r="B38" s="23">
        <v>0</v>
      </c>
      <c r="C38" s="23">
        <v>0</v>
      </c>
      <c r="D38" s="23">
        <v>18</v>
      </c>
      <c r="E38" s="23">
        <v>0</v>
      </c>
    </row>
    <row r="39" spans="1:5" ht="18">
      <c r="A39" s="20">
        <v>2333</v>
      </c>
      <c r="B39" s="23">
        <v>0</v>
      </c>
      <c r="C39" s="23">
        <v>0</v>
      </c>
      <c r="D39" s="23">
        <v>7</v>
      </c>
      <c r="E39" s="23">
        <v>0</v>
      </c>
    </row>
    <row r="40" spans="1:5" ht="18">
      <c r="A40" s="20">
        <v>2334</v>
      </c>
      <c r="B40" s="23">
        <v>0</v>
      </c>
      <c r="C40" s="23">
        <v>0</v>
      </c>
      <c r="D40" s="23">
        <v>0</v>
      </c>
      <c r="E40" s="23">
        <v>13</v>
      </c>
    </row>
    <row r="41" spans="1:5" ht="18">
      <c r="A41" s="20">
        <v>2335</v>
      </c>
      <c r="B41" s="23">
        <v>1</v>
      </c>
      <c r="C41" s="23">
        <v>0</v>
      </c>
      <c r="D41" s="23">
        <v>0</v>
      </c>
      <c r="E41" s="23">
        <v>0</v>
      </c>
    </row>
    <row r="42" spans="1:5" ht="18">
      <c r="A42" s="20">
        <v>2336</v>
      </c>
      <c r="B42" s="23">
        <v>0</v>
      </c>
      <c r="C42" s="23">
        <v>0</v>
      </c>
      <c r="D42" s="23">
        <v>0</v>
      </c>
      <c r="E42" s="23">
        <v>14</v>
      </c>
    </row>
    <row r="43" spans="1:5" ht="18">
      <c r="A43" s="20">
        <v>2337</v>
      </c>
      <c r="B43" s="23">
        <v>0</v>
      </c>
      <c r="C43" s="23">
        <v>0</v>
      </c>
      <c r="D43" s="23">
        <v>18</v>
      </c>
      <c r="E43" s="23">
        <v>0</v>
      </c>
    </row>
    <row r="44" spans="1:5" ht="18">
      <c r="A44" s="20">
        <v>2338</v>
      </c>
      <c r="B44" s="23">
        <v>0</v>
      </c>
      <c r="C44" s="23">
        <v>0</v>
      </c>
      <c r="D44" s="23">
        <v>10</v>
      </c>
      <c r="E44" s="23">
        <v>0</v>
      </c>
    </row>
    <row r="45" spans="1:5" ht="18">
      <c r="A45" s="20">
        <v>2339</v>
      </c>
      <c r="B45" s="23">
        <v>6</v>
      </c>
      <c r="C45" s="23">
        <v>4</v>
      </c>
      <c r="D45" s="23">
        <v>0</v>
      </c>
      <c r="E45" s="23">
        <v>0</v>
      </c>
    </row>
    <row r="46" spans="1:5" ht="18">
      <c r="A46" s="20">
        <v>2340</v>
      </c>
      <c r="B46" s="23">
        <v>18</v>
      </c>
      <c r="C46" s="23">
        <v>5</v>
      </c>
      <c r="D46" s="23">
        <v>0</v>
      </c>
      <c r="E46" s="23">
        <v>0</v>
      </c>
    </row>
    <row r="47" spans="1:5" ht="18">
      <c r="A47" s="20">
        <v>2341</v>
      </c>
      <c r="B47" s="23">
        <v>0</v>
      </c>
      <c r="C47" s="23">
        <v>0</v>
      </c>
      <c r="D47" s="23">
        <v>14</v>
      </c>
      <c r="E47" s="23">
        <v>0</v>
      </c>
    </row>
    <row r="48" spans="1:5" ht="18">
      <c r="A48" s="20">
        <v>2342</v>
      </c>
      <c r="B48" s="23">
        <v>7</v>
      </c>
      <c r="C48" s="23">
        <v>0</v>
      </c>
      <c r="D48" s="23">
        <v>0</v>
      </c>
      <c r="E48" s="23">
        <v>0</v>
      </c>
    </row>
    <row r="49" spans="1:5" ht="18">
      <c r="A49" s="20">
        <v>2343</v>
      </c>
      <c r="B49" s="23">
        <v>0</v>
      </c>
      <c r="C49" s="23">
        <v>0</v>
      </c>
      <c r="D49" s="23">
        <v>0</v>
      </c>
      <c r="E49" s="23">
        <v>21</v>
      </c>
    </row>
    <row r="50" spans="1:5" ht="18">
      <c r="A50" s="20">
        <v>2344</v>
      </c>
      <c r="B50" s="23">
        <v>15</v>
      </c>
      <c r="C50" s="23">
        <v>9</v>
      </c>
      <c r="D50" s="23">
        <v>0</v>
      </c>
      <c r="E50" s="23">
        <v>0</v>
      </c>
    </row>
    <row r="51" spans="1:5" ht="18">
      <c r="A51" s="20">
        <v>2345</v>
      </c>
      <c r="B51" s="23">
        <v>12</v>
      </c>
      <c r="C51" s="23">
        <v>4</v>
      </c>
      <c r="D51" s="23">
        <v>0</v>
      </c>
      <c r="E51" s="23">
        <v>0</v>
      </c>
    </row>
    <row r="52" spans="1:5" ht="18">
      <c r="A52" s="20">
        <v>2346</v>
      </c>
      <c r="B52" s="23">
        <v>4</v>
      </c>
      <c r="C52" s="23">
        <v>0</v>
      </c>
      <c r="D52" s="23">
        <v>0</v>
      </c>
      <c r="E52" s="23">
        <v>0</v>
      </c>
    </row>
    <row r="53" spans="1:5" ht="18">
      <c r="A53" s="20">
        <v>2347</v>
      </c>
      <c r="B53" s="23">
        <v>21</v>
      </c>
      <c r="C53" s="23">
        <v>10</v>
      </c>
      <c r="D53" s="23">
        <v>0</v>
      </c>
      <c r="E53" s="23">
        <v>19</v>
      </c>
    </row>
    <row r="54" spans="1:5" ht="18">
      <c r="A54" s="20">
        <v>2348</v>
      </c>
      <c r="B54" s="23">
        <v>3</v>
      </c>
      <c r="C54" s="23">
        <v>1</v>
      </c>
      <c r="D54" s="23">
        <v>0</v>
      </c>
      <c r="E54" s="23">
        <v>0</v>
      </c>
    </row>
    <row r="55" spans="1:5" ht="18">
      <c r="A55" s="20">
        <v>2349</v>
      </c>
      <c r="B55" s="23">
        <v>0</v>
      </c>
      <c r="C55" s="23">
        <v>0</v>
      </c>
      <c r="D55" s="23">
        <v>0</v>
      </c>
      <c r="E55" s="23">
        <v>12</v>
      </c>
    </row>
    <row r="56" spans="1:5" ht="18">
      <c r="A56" s="20">
        <v>2350</v>
      </c>
      <c r="B56" s="23">
        <v>0</v>
      </c>
      <c r="C56" s="23">
        <v>0</v>
      </c>
      <c r="D56" s="23">
        <v>14</v>
      </c>
      <c r="E56" s="23">
        <v>0</v>
      </c>
    </row>
    <row r="57" spans="1:5" ht="18">
      <c r="A57" s="20">
        <v>2351</v>
      </c>
      <c r="B57" s="23">
        <v>0</v>
      </c>
      <c r="C57" s="23">
        <v>0</v>
      </c>
      <c r="D57" s="23">
        <v>13</v>
      </c>
      <c r="E57" s="23">
        <v>0</v>
      </c>
    </row>
    <row r="58" spans="1:5" ht="18">
      <c r="A58" s="20">
        <v>2352</v>
      </c>
      <c r="B58" s="23">
        <v>0</v>
      </c>
      <c r="C58" s="23">
        <v>0</v>
      </c>
      <c r="D58" s="23">
        <v>8</v>
      </c>
      <c r="E58" s="23">
        <v>0</v>
      </c>
    </row>
    <row r="59" spans="1:5" ht="18">
      <c r="A59" s="20">
        <v>2353</v>
      </c>
      <c r="B59" s="23">
        <v>0</v>
      </c>
      <c r="C59" s="23">
        <v>0</v>
      </c>
      <c r="D59" s="23">
        <v>13</v>
      </c>
      <c r="E59" s="23">
        <v>0</v>
      </c>
    </row>
    <row r="60" spans="1:5" ht="18">
      <c r="A60" s="20">
        <v>2354</v>
      </c>
      <c r="B60" s="23">
        <v>0</v>
      </c>
      <c r="C60" s="23">
        <v>0</v>
      </c>
      <c r="D60" s="23">
        <v>0</v>
      </c>
      <c r="E60" s="23">
        <v>18</v>
      </c>
    </row>
    <row r="61" spans="1:5" ht="18">
      <c r="A61" s="20">
        <v>2355</v>
      </c>
      <c r="B61" s="23">
        <v>13</v>
      </c>
      <c r="C61" s="23">
        <v>7</v>
      </c>
      <c r="D61" s="23">
        <v>0</v>
      </c>
      <c r="E61" s="23">
        <v>0</v>
      </c>
    </row>
    <row r="62" spans="1:5" ht="18">
      <c r="A62" s="20">
        <v>2356</v>
      </c>
      <c r="B62" s="23">
        <v>0</v>
      </c>
      <c r="C62" s="23">
        <v>0</v>
      </c>
      <c r="D62" s="23">
        <v>0</v>
      </c>
      <c r="E62" s="23">
        <v>16</v>
      </c>
    </row>
    <row r="63" spans="1:5" ht="18">
      <c r="A63" s="20">
        <v>2357</v>
      </c>
      <c r="B63" s="23">
        <v>13</v>
      </c>
      <c r="C63" s="23">
        <v>3</v>
      </c>
      <c r="D63" s="23">
        <v>0</v>
      </c>
      <c r="E63" s="23">
        <v>0</v>
      </c>
    </row>
    <row r="64" spans="1:5" ht="18">
      <c r="A64" s="20">
        <v>2358</v>
      </c>
      <c r="B64" s="23">
        <v>8</v>
      </c>
      <c r="C64" s="23">
        <v>5</v>
      </c>
      <c r="D64" s="23">
        <v>0</v>
      </c>
      <c r="E64" s="23">
        <v>0</v>
      </c>
    </row>
    <row r="65" spans="1:5" ht="18">
      <c r="A65" s="20">
        <v>2359</v>
      </c>
      <c r="B65" s="23">
        <v>0</v>
      </c>
      <c r="C65" s="23">
        <v>0</v>
      </c>
      <c r="D65" s="23">
        <v>0</v>
      </c>
      <c r="E65" s="23">
        <v>8</v>
      </c>
    </row>
    <row r="66" spans="1:5" ht="18">
      <c r="A66" s="20">
        <v>2360</v>
      </c>
      <c r="B66" s="23">
        <v>5</v>
      </c>
      <c r="C66" s="23">
        <v>0</v>
      </c>
      <c r="D66" s="23">
        <v>0</v>
      </c>
      <c r="E66" s="23">
        <v>0</v>
      </c>
    </row>
    <row r="67" spans="1:5" ht="18">
      <c r="A67" s="20">
        <v>2361</v>
      </c>
      <c r="B67" s="23">
        <v>0</v>
      </c>
      <c r="C67" s="23">
        <v>0</v>
      </c>
      <c r="D67" s="23">
        <v>0</v>
      </c>
      <c r="E67" s="23">
        <v>26</v>
      </c>
    </row>
    <row r="68" spans="1:5" ht="18">
      <c r="A68" s="20">
        <v>2362</v>
      </c>
      <c r="B68" s="23">
        <v>0</v>
      </c>
      <c r="C68" s="23">
        <v>0</v>
      </c>
      <c r="D68" s="23">
        <v>27</v>
      </c>
      <c r="E68" s="23">
        <v>0</v>
      </c>
    </row>
    <row r="69" spans="1:5" ht="18">
      <c r="A69" s="20">
        <v>2363</v>
      </c>
      <c r="B69" s="23">
        <v>0</v>
      </c>
      <c r="C69" s="23">
        <v>0</v>
      </c>
      <c r="D69" s="23">
        <v>0</v>
      </c>
      <c r="E69" s="23">
        <v>8</v>
      </c>
    </row>
    <row r="70" spans="1:5" ht="18">
      <c r="A70" s="20">
        <v>2364</v>
      </c>
      <c r="B70" s="23">
        <v>5</v>
      </c>
      <c r="C70" s="23">
        <v>0</v>
      </c>
      <c r="D70" s="23">
        <v>0</v>
      </c>
      <c r="E70" s="23">
        <v>0</v>
      </c>
    </row>
    <row r="71" spans="1:5" ht="18">
      <c r="A71" s="20">
        <v>2365</v>
      </c>
      <c r="B71" s="23">
        <v>0</v>
      </c>
      <c r="C71" s="23">
        <v>0</v>
      </c>
      <c r="D71" s="23">
        <v>12</v>
      </c>
      <c r="E71" s="23">
        <v>0</v>
      </c>
    </row>
    <row r="72" spans="1:5" ht="18">
      <c r="A72" s="20">
        <v>2366</v>
      </c>
      <c r="B72" s="23">
        <v>1</v>
      </c>
      <c r="C72" s="23">
        <v>1</v>
      </c>
      <c r="D72" s="23">
        <v>0</v>
      </c>
      <c r="E72" s="23">
        <v>0</v>
      </c>
    </row>
    <row r="73" spans="1:5" ht="18">
      <c r="A73" s="20">
        <v>2367</v>
      </c>
      <c r="B73" s="23">
        <v>0</v>
      </c>
      <c r="C73" s="23">
        <v>0</v>
      </c>
      <c r="D73" s="23">
        <v>0</v>
      </c>
      <c r="E73" s="23">
        <v>11</v>
      </c>
    </row>
    <row r="74" spans="1:5" ht="18">
      <c r="A74" s="20">
        <v>2368</v>
      </c>
      <c r="B74" s="23">
        <v>0</v>
      </c>
      <c r="C74" s="23">
        <v>0</v>
      </c>
      <c r="D74" s="23">
        <v>23</v>
      </c>
      <c r="E74" s="23">
        <v>0</v>
      </c>
    </row>
    <row r="75" spans="1:5" ht="18">
      <c r="A75" s="20">
        <v>2369</v>
      </c>
      <c r="B75" s="23">
        <v>0</v>
      </c>
      <c r="C75" s="23">
        <v>0</v>
      </c>
      <c r="D75" s="23">
        <v>13</v>
      </c>
      <c r="E75" s="23">
        <v>0</v>
      </c>
    </row>
    <row r="76" spans="1:5" ht="18">
      <c r="A76" s="20">
        <v>2370</v>
      </c>
      <c r="B76" s="23">
        <v>4</v>
      </c>
      <c r="C76" s="23">
        <v>1</v>
      </c>
      <c r="D76" s="23">
        <v>0</v>
      </c>
      <c r="E76" s="23">
        <v>0</v>
      </c>
    </row>
    <row r="77" spans="1:5" ht="18">
      <c r="A77" s="20">
        <v>2371</v>
      </c>
      <c r="B77" s="23">
        <v>11</v>
      </c>
      <c r="C77" s="23">
        <v>3</v>
      </c>
      <c r="D77" s="23">
        <v>0</v>
      </c>
      <c r="E77" s="23">
        <v>0</v>
      </c>
    </row>
    <row r="78" spans="1:5" ht="18">
      <c r="A78" s="20">
        <v>2372</v>
      </c>
      <c r="B78" s="23">
        <v>0</v>
      </c>
      <c r="C78" s="23">
        <v>0</v>
      </c>
      <c r="D78" s="23">
        <v>27</v>
      </c>
      <c r="E78" s="23">
        <v>0</v>
      </c>
    </row>
    <row r="79" spans="1:5" ht="18">
      <c r="A79" s="20">
        <v>2373</v>
      </c>
      <c r="B79" s="23">
        <v>8</v>
      </c>
      <c r="C79" s="23">
        <v>3</v>
      </c>
      <c r="D79" s="23">
        <v>0</v>
      </c>
      <c r="E79" s="23">
        <v>0</v>
      </c>
    </row>
    <row r="80" spans="1:5" ht="18">
      <c r="A80" s="20">
        <v>2374</v>
      </c>
      <c r="B80" s="23">
        <v>0</v>
      </c>
      <c r="C80" s="23">
        <v>0</v>
      </c>
      <c r="D80" s="23">
        <v>24</v>
      </c>
      <c r="E80" s="23">
        <v>0</v>
      </c>
    </row>
    <row r="81" spans="1:5" ht="18">
      <c r="A81" s="20">
        <v>2375</v>
      </c>
      <c r="B81" s="23">
        <v>13</v>
      </c>
      <c r="C81" s="23">
        <v>3</v>
      </c>
      <c r="D81" s="23">
        <v>0</v>
      </c>
      <c r="E81" s="23">
        <v>0</v>
      </c>
    </row>
    <row r="82" spans="1:5" ht="18">
      <c r="A82" s="20">
        <v>2376</v>
      </c>
      <c r="B82" s="23">
        <v>0</v>
      </c>
      <c r="C82" s="23">
        <v>0</v>
      </c>
      <c r="D82" s="23">
        <v>0</v>
      </c>
      <c r="E82" s="23">
        <v>10</v>
      </c>
    </row>
    <row r="83" spans="1:5" ht="18">
      <c r="A83" s="20">
        <v>2377</v>
      </c>
      <c r="B83" s="23">
        <v>13</v>
      </c>
      <c r="C83" s="23">
        <v>5</v>
      </c>
      <c r="D83" s="23">
        <v>0</v>
      </c>
      <c r="E83" s="23">
        <v>0</v>
      </c>
    </row>
    <row r="84" spans="1:5" ht="18">
      <c r="A84" s="20">
        <v>2378</v>
      </c>
      <c r="B84" s="23">
        <v>15</v>
      </c>
      <c r="C84" s="23">
        <v>5</v>
      </c>
      <c r="D84" s="23">
        <v>0</v>
      </c>
      <c r="E84" s="23">
        <v>0</v>
      </c>
    </row>
    <row r="85" spans="1:5" ht="18">
      <c r="A85" s="20">
        <v>2379</v>
      </c>
      <c r="B85" s="23">
        <v>0</v>
      </c>
      <c r="C85" s="23">
        <v>0</v>
      </c>
      <c r="D85" s="23">
        <v>0</v>
      </c>
      <c r="E85" s="23">
        <v>11</v>
      </c>
    </row>
    <row r="86" spans="1:5" ht="18">
      <c r="A86" s="20">
        <v>2380</v>
      </c>
      <c r="B86" s="23">
        <v>9</v>
      </c>
      <c r="C86" s="23">
        <v>5</v>
      </c>
      <c r="D86" s="23">
        <v>0</v>
      </c>
      <c r="E86" s="23">
        <v>0</v>
      </c>
    </row>
    <row r="87" spans="1:5" ht="18">
      <c r="A87" s="20">
        <v>2381</v>
      </c>
      <c r="B87" s="23">
        <v>16</v>
      </c>
      <c r="C87" s="23">
        <v>6</v>
      </c>
      <c r="D87" s="23">
        <v>0</v>
      </c>
      <c r="E87" s="23">
        <v>15</v>
      </c>
    </row>
    <row r="88" spans="1:5" ht="18">
      <c r="A88" s="20">
        <v>2382</v>
      </c>
      <c r="B88" s="23">
        <v>0</v>
      </c>
      <c r="C88" s="23">
        <v>0</v>
      </c>
      <c r="D88" s="23">
        <v>0</v>
      </c>
      <c r="E88" s="23">
        <v>14</v>
      </c>
    </row>
    <row r="89" spans="1:5" ht="18">
      <c r="A89" s="20">
        <v>2383</v>
      </c>
      <c r="B89" s="23">
        <v>0</v>
      </c>
      <c r="C89" s="23">
        <v>0</v>
      </c>
      <c r="D89" s="23">
        <v>10</v>
      </c>
      <c r="E89" s="23">
        <v>0</v>
      </c>
    </row>
    <row r="90" spans="1:5" ht="18">
      <c r="A90" s="20">
        <v>2384</v>
      </c>
      <c r="B90" s="23">
        <v>0</v>
      </c>
      <c r="C90" s="23">
        <v>0</v>
      </c>
      <c r="D90" s="23">
        <v>0</v>
      </c>
      <c r="E90" s="23">
        <v>19</v>
      </c>
    </row>
    <row r="91" spans="1:5" ht="18">
      <c r="A91" s="20">
        <v>2385</v>
      </c>
      <c r="B91" s="23">
        <v>0</v>
      </c>
      <c r="C91" s="23">
        <v>0</v>
      </c>
      <c r="D91" s="23">
        <v>0</v>
      </c>
      <c r="E91" s="23">
        <v>5</v>
      </c>
    </row>
    <row r="92" spans="1:5" ht="18">
      <c r="A92" s="20">
        <v>2386</v>
      </c>
      <c r="B92" s="23">
        <v>5</v>
      </c>
      <c r="C92" s="23">
        <v>4</v>
      </c>
      <c r="D92" s="23">
        <v>0</v>
      </c>
      <c r="E92" s="23">
        <v>0</v>
      </c>
    </row>
    <row r="93" spans="1:5" ht="18">
      <c r="A93" s="20">
        <v>2387</v>
      </c>
      <c r="B93" s="23">
        <v>5</v>
      </c>
      <c r="C93" s="23">
        <v>3</v>
      </c>
      <c r="D93" s="23">
        <v>0</v>
      </c>
      <c r="E93" s="23">
        <v>0</v>
      </c>
    </row>
    <row r="94" spans="1:5" ht="18">
      <c r="A94" s="20">
        <v>2388</v>
      </c>
      <c r="B94" s="23">
        <v>8</v>
      </c>
      <c r="C94" s="23">
        <v>2</v>
      </c>
      <c r="D94" s="23">
        <v>0</v>
      </c>
      <c r="E94" s="23">
        <v>0</v>
      </c>
    </row>
    <row r="95" spans="1:5" ht="18">
      <c r="A95" s="20">
        <v>2389</v>
      </c>
      <c r="B95" s="23">
        <v>0</v>
      </c>
      <c r="C95" s="23">
        <v>0</v>
      </c>
      <c r="D95" s="23">
        <v>0</v>
      </c>
      <c r="E95" s="23">
        <v>11</v>
      </c>
    </row>
    <row r="96" spans="1:5" ht="18">
      <c r="A96" s="20">
        <v>2390</v>
      </c>
      <c r="B96" s="23">
        <v>0</v>
      </c>
      <c r="C96" s="23">
        <v>0</v>
      </c>
      <c r="D96" s="23">
        <v>20</v>
      </c>
      <c r="E96" s="23">
        <v>0</v>
      </c>
    </row>
    <row r="97" spans="1:5" ht="18">
      <c r="A97" s="20">
        <v>2391</v>
      </c>
      <c r="B97" s="23">
        <v>0</v>
      </c>
      <c r="C97" s="23">
        <v>0</v>
      </c>
      <c r="D97" s="23">
        <v>24</v>
      </c>
      <c r="E97" s="23">
        <v>0</v>
      </c>
    </row>
    <row r="98" spans="1:5" ht="18">
      <c r="A98" s="20">
        <v>2392</v>
      </c>
      <c r="B98" s="23">
        <v>0</v>
      </c>
      <c r="C98" s="23">
        <v>0</v>
      </c>
      <c r="D98" s="23">
        <v>0</v>
      </c>
      <c r="E98" s="23">
        <v>15</v>
      </c>
    </row>
    <row r="99" spans="1:5" ht="18">
      <c r="A99" s="20">
        <v>2393</v>
      </c>
      <c r="B99" s="23">
        <v>0</v>
      </c>
      <c r="C99" s="23">
        <v>0</v>
      </c>
      <c r="D99" s="23">
        <v>14</v>
      </c>
      <c r="E99" s="23">
        <v>0</v>
      </c>
    </row>
    <row r="100" spans="1:5" ht="18">
      <c r="A100" s="20">
        <v>2394</v>
      </c>
      <c r="B100" s="23">
        <v>9</v>
      </c>
      <c r="C100" s="23">
        <v>3</v>
      </c>
      <c r="D100" s="23">
        <v>0</v>
      </c>
      <c r="E100" s="23">
        <v>0</v>
      </c>
    </row>
    <row r="101" spans="1:5" ht="18">
      <c r="A101" s="48">
        <v>2395</v>
      </c>
      <c r="B101" s="49">
        <v>0</v>
      </c>
      <c r="C101" s="49">
        <v>0</v>
      </c>
      <c r="D101" s="49">
        <v>0</v>
      </c>
      <c r="E101" s="49">
        <v>3</v>
      </c>
    </row>
    <row r="102" spans="1:5" ht="18">
      <c r="A102" s="51">
        <v>2396</v>
      </c>
      <c r="B102" s="52">
        <v>0</v>
      </c>
      <c r="C102" s="52">
        <v>0</v>
      </c>
      <c r="D102" s="52">
        <v>0</v>
      </c>
      <c r="E102" s="52">
        <v>9</v>
      </c>
    </row>
    <row r="103" spans="1:5" ht="12.75">
      <c r="A103" s="59"/>
    </row>
    <row r="104" spans="1:5" ht="12.75">
      <c r="A104" s="59"/>
    </row>
    <row r="105" spans="1:5" ht="12.75">
      <c r="A105" s="59"/>
    </row>
    <row r="106" spans="1:5" ht="12.75">
      <c r="A106" s="59"/>
    </row>
    <row r="107" spans="1:5" ht="12.75">
      <c r="A107" s="59"/>
    </row>
    <row r="108" spans="1:5" ht="12.75">
      <c r="A108" s="59"/>
    </row>
    <row r="109" spans="1:5" ht="12.75">
      <c r="A109" s="59"/>
    </row>
    <row r="110" spans="1:5" ht="12.75">
      <c r="A110" s="59"/>
    </row>
    <row r="111" spans="1:5" ht="12.75">
      <c r="A111" s="59"/>
    </row>
    <row r="112" spans="1:5" ht="12.75">
      <c r="A112" s="59"/>
    </row>
    <row r="113" spans="1:1" ht="12.75">
      <c r="A113" s="59"/>
    </row>
    <row r="114" spans="1:1" ht="12.75">
      <c r="A114" s="59"/>
    </row>
    <row r="115" spans="1:1" ht="12.75">
      <c r="A115" s="59"/>
    </row>
    <row r="116" spans="1:1" ht="12.75">
      <c r="A116" s="59"/>
    </row>
    <row r="117" spans="1:1" ht="12.75">
      <c r="A117" s="59"/>
    </row>
    <row r="118" spans="1:1" ht="12.75">
      <c r="A118" s="59"/>
    </row>
    <row r="119" spans="1:1" ht="12.75">
      <c r="A119" s="59"/>
    </row>
    <row r="120" spans="1:1" ht="12.75">
      <c r="A120" s="59"/>
    </row>
    <row r="121" spans="1:1" ht="12.75">
      <c r="A121" s="59"/>
    </row>
    <row r="122" spans="1:1" ht="12.75">
      <c r="A122" s="59"/>
    </row>
    <row r="123" spans="1:1" ht="12.75">
      <c r="A123" s="59"/>
    </row>
    <row r="124" spans="1:1" ht="12.75">
      <c r="A124" s="59"/>
    </row>
    <row r="125" spans="1:1" ht="12.75">
      <c r="A125" s="59"/>
    </row>
    <row r="126" spans="1:1" ht="12.75">
      <c r="A126" s="59"/>
    </row>
    <row r="127" spans="1:1" ht="12.75">
      <c r="A127" s="59"/>
    </row>
    <row r="128" spans="1:1" ht="12.75">
      <c r="A128" s="59"/>
    </row>
    <row r="129" spans="1:1" ht="12.75">
      <c r="A129" s="59"/>
    </row>
    <row r="130" spans="1:1" ht="12.75">
      <c r="A130" s="59"/>
    </row>
    <row r="131" spans="1:1" ht="12.75">
      <c r="A131" s="59"/>
    </row>
    <row r="132" spans="1:1" ht="12.75">
      <c r="A132" s="59"/>
    </row>
    <row r="133" spans="1:1" ht="12.75">
      <c r="A133" s="59"/>
    </row>
    <row r="134" spans="1:1" ht="12.75">
      <c r="A134" s="59"/>
    </row>
    <row r="135" spans="1:1" ht="12.75">
      <c r="A135" s="59"/>
    </row>
    <row r="136" spans="1:1" ht="12.75">
      <c r="A136" s="59"/>
    </row>
    <row r="137" spans="1:1" ht="12.75">
      <c r="A137" s="59"/>
    </row>
    <row r="138" spans="1:1" ht="12.75">
      <c r="A138" s="59"/>
    </row>
    <row r="139" spans="1:1" ht="12.75">
      <c r="A139" s="59"/>
    </row>
    <row r="140" spans="1:1" ht="12.75">
      <c r="A140" s="59"/>
    </row>
    <row r="141" spans="1:1" ht="12.75">
      <c r="A141" s="59"/>
    </row>
    <row r="142" spans="1:1" ht="12.75">
      <c r="A142" s="59"/>
    </row>
    <row r="143" spans="1:1" ht="12.75">
      <c r="A143" s="59"/>
    </row>
    <row r="144" spans="1:1" ht="12.75">
      <c r="A144" s="59"/>
    </row>
    <row r="145" spans="1:1" ht="12.75">
      <c r="A145" s="59"/>
    </row>
    <row r="146" spans="1:1" ht="12.75">
      <c r="A146" s="59"/>
    </row>
    <row r="147" spans="1:1" ht="12.75">
      <c r="A147" s="59"/>
    </row>
    <row r="148" spans="1:1" ht="12.75">
      <c r="A148" s="59"/>
    </row>
    <row r="149" spans="1:1" ht="12.75">
      <c r="A149" s="59"/>
    </row>
    <row r="150" spans="1:1" ht="12.75">
      <c r="A150" s="59"/>
    </row>
    <row r="151" spans="1:1" ht="12.75">
      <c r="A151" s="59"/>
    </row>
    <row r="152" spans="1:1" ht="12.75">
      <c r="A152" s="59"/>
    </row>
    <row r="153" spans="1:1" ht="12.75">
      <c r="A153" s="59"/>
    </row>
    <row r="154" spans="1:1" ht="12.75">
      <c r="A154" s="59"/>
    </row>
    <row r="155" spans="1:1" ht="12.75">
      <c r="A155" s="59"/>
    </row>
    <row r="156" spans="1:1" ht="12.75">
      <c r="A156" s="59"/>
    </row>
    <row r="157" spans="1:1" ht="12.75">
      <c r="A157" s="59"/>
    </row>
    <row r="158" spans="1:1" ht="12.75">
      <c r="A158" s="59"/>
    </row>
    <row r="159" spans="1:1" ht="12.75">
      <c r="A159" s="59"/>
    </row>
    <row r="160" spans="1:1" ht="12.75">
      <c r="A160" s="59"/>
    </row>
    <row r="161" spans="1:1" ht="12.75">
      <c r="A161" s="59"/>
    </row>
    <row r="162" spans="1:1" ht="12.75">
      <c r="A162" s="59"/>
    </row>
    <row r="163" spans="1:1" ht="12.75">
      <c r="A163" s="59"/>
    </row>
    <row r="164" spans="1:1" ht="12.75">
      <c r="A164" s="59"/>
    </row>
    <row r="165" spans="1:1" ht="12.75">
      <c r="A165" s="59"/>
    </row>
    <row r="166" spans="1:1" ht="12.75">
      <c r="A166" s="59"/>
    </row>
    <row r="167" spans="1:1" ht="12.75">
      <c r="A167" s="59"/>
    </row>
    <row r="168" spans="1:1" ht="12.75">
      <c r="A168" s="59"/>
    </row>
    <row r="169" spans="1:1" ht="12.75">
      <c r="A169" s="59"/>
    </row>
    <row r="170" spans="1:1" ht="12.75">
      <c r="A170" s="59"/>
    </row>
    <row r="171" spans="1:1" ht="12.75">
      <c r="A171" s="59"/>
    </row>
    <row r="172" spans="1:1" ht="12.75">
      <c r="A172" s="59"/>
    </row>
    <row r="173" spans="1:1" ht="12.75">
      <c r="A173" s="59"/>
    </row>
    <row r="174" spans="1:1" ht="12.75">
      <c r="A174" s="59"/>
    </row>
    <row r="175" spans="1:1" ht="12.75">
      <c r="A175" s="59"/>
    </row>
    <row r="176" spans="1:1" ht="12.75">
      <c r="A176" s="59"/>
    </row>
    <row r="177" spans="1:1" ht="12.75">
      <c r="A177" s="59"/>
    </row>
    <row r="178" spans="1:1" ht="12.75">
      <c r="A178" s="59"/>
    </row>
    <row r="179" spans="1:1" ht="12.75">
      <c r="A179" s="59"/>
    </row>
    <row r="180" spans="1:1" ht="12.75">
      <c r="A180" s="59"/>
    </row>
    <row r="181" spans="1:1" ht="12.75">
      <c r="A181" s="59"/>
    </row>
    <row r="182" spans="1:1" ht="12.75">
      <c r="A182" s="59"/>
    </row>
    <row r="183" spans="1:1" ht="12.75">
      <c r="A183" s="59"/>
    </row>
    <row r="184" spans="1:1" ht="12.75">
      <c r="A184" s="59"/>
    </row>
    <row r="185" spans="1:1" ht="12.75">
      <c r="A185" s="59"/>
    </row>
    <row r="186" spans="1:1" ht="12.75">
      <c r="A186" s="59"/>
    </row>
    <row r="187" spans="1:1" ht="12.75">
      <c r="A187" s="59"/>
    </row>
    <row r="188" spans="1:1" ht="12.75">
      <c r="A188" s="59"/>
    </row>
    <row r="189" spans="1:1" ht="12.75">
      <c r="A189" s="59"/>
    </row>
    <row r="190" spans="1:1" ht="12.75">
      <c r="A190" s="59"/>
    </row>
    <row r="191" spans="1:1" ht="12.75">
      <c r="A191" s="59"/>
    </row>
    <row r="192" spans="1:1" ht="12.75">
      <c r="A192" s="59"/>
    </row>
    <row r="193" spans="1:1" ht="12.75">
      <c r="A193" s="59"/>
    </row>
    <row r="194" spans="1:1" ht="12.75">
      <c r="A194" s="59"/>
    </row>
    <row r="195" spans="1:1" ht="12.75">
      <c r="A195" s="59"/>
    </row>
    <row r="196" spans="1:1" ht="12.75">
      <c r="A196" s="59"/>
    </row>
    <row r="197" spans="1:1" ht="12.75">
      <c r="A197" s="59"/>
    </row>
    <row r="198" spans="1:1" ht="12.75">
      <c r="A198" s="59"/>
    </row>
    <row r="199" spans="1:1" ht="12.75">
      <c r="A199" s="59"/>
    </row>
    <row r="200" spans="1:1" ht="12.75">
      <c r="A200" s="59"/>
    </row>
    <row r="201" spans="1:1" ht="12.75">
      <c r="A201" s="59"/>
    </row>
    <row r="202" spans="1:1" ht="12.75">
      <c r="A202" s="59"/>
    </row>
    <row r="203" spans="1:1" ht="12.75">
      <c r="A203" s="59"/>
    </row>
    <row r="204" spans="1:1" ht="12.75">
      <c r="A204" s="59"/>
    </row>
    <row r="205" spans="1:1" ht="12.75">
      <c r="A205" s="59"/>
    </row>
    <row r="206" spans="1:1" ht="12.75">
      <c r="A206" s="59"/>
    </row>
    <row r="207" spans="1:1" ht="12.75">
      <c r="A207" s="59"/>
    </row>
    <row r="208" spans="1:1" ht="12.75">
      <c r="A208" s="59"/>
    </row>
    <row r="209" spans="1:1" ht="12.75">
      <c r="A209" s="59"/>
    </row>
    <row r="210" spans="1:1" ht="12.75">
      <c r="A210" s="59"/>
    </row>
    <row r="211" spans="1:1" ht="12.75">
      <c r="A211" s="59"/>
    </row>
    <row r="212" spans="1:1" ht="12.75">
      <c r="A212" s="59"/>
    </row>
    <row r="213" spans="1:1" ht="12.75">
      <c r="A213" s="59"/>
    </row>
    <row r="214" spans="1:1" ht="12.75">
      <c r="A214" s="59"/>
    </row>
    <row r="215" spans="1:1" ht="12.75">
      <c r="A215" s="59"/>
    </row>
    <row r="216" spans="1:1" ht="12.75">
      <c r="A216" s="59"/>
    </row>
    <row r="217" spans="1:1" ht="12.75">
      <c r="A217" s="59"/>
    </row>
    <row r="218" spans="1:1" ht="12.75">
      <c r="A218" s="59"/>
    </row>
    <row r="219" spans="1:1" ht="12.75">
      <c r="A219" s="59"/>
    </row>
    <row r="220" spans="1:1" ht="12.75">
      <c r="A220" s="59"/>
    </row>
    <row r="221" spans="1:1" ht="12.75">
      <c r="A221" s="59"/>
    </row>
    <row r="222" spans="1:1" ht="12.75">
      <c r="A222" s="59"/>
    </row>
    <row r="223" spans="1:1" ht="12.75">
      <c r="A223" s="59"/>
    </row>
    <row r="224" spans="1:1" ht="12.75">
      <c r="A224" s="59"/>
    </row>
    <row r="225" spans="1:1" ht="12.75">
      <c r="A225" s="59"/>
    </row>
    <row r="226" spans="1:1" ht="12.75">
      <c r="A226" s="59"/>
    </row>
    <row r="227" spans="1:1" ht="12.75">
      <c r="A227" s="59"/>
    </row>
    <row r="228" spans="1:1" ht="12.75">
      <c r="A228" s="59"/>
    </row>
    <row r="229" spans="1:1" ht="12.75">
      <c r="A229" s="59"/>
    </row>
    <row r="230" spans="1:1" ht="12.75">
      <c r="A230" s="59"/>
    </row>
    <row r="231" spans="1:1" ht="12.75">
      <c r="A231" s="59"/>
    </row>
    <row r="232" spans="1:1" ht="12.75">
      <c r="A232" s="59"/>
    </row>
    <row r="233" spans="1:1" ht="12.75">
      <c r="A233" s="59"/>
    </row>
    <row r="234" spans="1:1" ht="12.75">
      <c r="A234" s="59"/>
    </row>
    <row r="235" spans="1:1" ht="12.75">
      <c r="A235" s="59"/>
    </row>
    <row r="236" spans="1:1" ht="12.75">
      <c r="A236" s="59"/>
    </row>
    <row r="237" spans="1:1" ht="12.75">
      <c r="A237" s="59"/>
    </row>
    <row r="238" spans="1:1" ht="12.75">
      <c r="A238" s="59"/>
    </row>
    <row r="239" spans="1:1" ht="12.75">
      <c r="A239" s="59"/>
    </row>
    <row r="240" spans="1:1" ht="12.75">
      <c r="A240" s="59"/>
    </row>
    <row r="241" spans="1:1" ht="12.75">
      <c r="A241" s="59"/>
    </row>
    <row r="242" spans="1:1" ht="12.75">
      <c r="A242" s="59"/>
    </row>
    <row r="243" spans="1:1" ht="12.75">
      <c r="A243" s="59"/>
    </row>
    <row r="244" spans="1:1" ht="12.75">
      <c r="A244" s="59"/>
    </row>
    <row r="245" spans="1:1" ht="12.75">
      <c r="A245" s="59"/>
    </row>
    <row r="246" spans="1:1" ht="12.75">
      <c r="A246" s="59"/>
    </row>
    <row r="247" spans="1:1" ht="12.75">
      <c r="A247" s="59"/>
    </row>
    <row r="248" spans="1:1" ht="12.75">
      <c r="A248" s="59"/>
    </row>
    <row r="249" spans="1:1" ht="12.75">
      <c r="A249" s="59"/>
    </row>
    <row r="250" spans="1:1" ht="12.75">
      <c r="A250" s="59"/>
    </row>
    <row r="251" spans="1:1" ht="12.75">
      <c r="A251" s="59"/>
    </row>
    <row r="252" spans="1:1" ht="12.75">
      <c r="A252" s="59"/>
    </row>
    <row r="253" spans="1:1" ht="12.75">
      <c r="A253" s="59"/>
    </row>
    <row r="254" spans="1:1" ht="12.75">
      <c r="A254" s="59"/>
    </row>
    <row r="255" spans="1:1" ht="12.75">
      <c r="A255" s="59"/>
    </row>
    <row r="256" spans="1:1" ht="12.75">
      <c r="A256" s="59"/>
    </row>
    <row r="257" spans="1:1" ht="12.75">
      <c r="A257" s="59"/>
    </row>
    <row r="258" spans="1:1" ht="12.75">
      <c r="A258" s="59"/>
    </row>
    <row r="259" spans="1:1" ht="12.75">
      <c r="A259" s="59"/>
    </row>
    <row r="260" spans="1:1" ht="12.75">
      <c r="A260" s="59"/>
    </row>
    <row r="261" spans="1:1" ht="12.75">
      <c r="A261" s="59"/>
    </row>
    <row r="262" spans="1:1" ht="12.75">
      <c r="A262" s="59"/>
    </row>
    <row r="263" spans="1:1" ht="12.75">
      <c r="A263" s="59"/>
    </row>
    <row r="264" spans="1:1" ht="12.75">
      <c r="A264" s="59"/>
    </row>
    <row r="265" spans="1:1" ht="12.75">
      <c r="A265" s="59"/>
    </row>
    <row r="266" spans="1:1" ht="12.75">
      <c r="A266" s="59"/>
    </row>
    <row r="267" spans="1:1" ht="12.75">
      <c r="A267" s="59"/>
    </row>
    <row r="268" spans="1:1" ht="12.75">
      <c r="A268" s="59"/>
    </row>
    <row r="269" spans="1:1" ht="12.75">
      <c r="A269" s="59"/>
    </row>
    <row r="270" spans="1:1" ht="12.75">
      <c r="A270" s="59"/>
    </row>
    <row r="271" spans="1:1" ht="12.75">
      <c r="A271" s="59"/>
    </row>
    <row r="272" spans="1:1" ht="12.75">
      <c r="A272" s="59"/>
    </row>
    <row r="273" spans="1:1" ht="12.75">
      <c r="A273" s="59"/>
    </row>
    <row r="274" spans="1:1" ht="12.75">
      <c r="A274" s="59"/>
    </row>
    <row r="275" spans="1:1" ht="12.75">
      <c r="A275" s="59"/>
    </row>
    <row r="276" spans="1:1" ht="12.75">
      <c r="A276" s="59"/>
    </row>
    <row r="277" spans="1:1" ht="12.75">
      <c r="A277" s="59"/>
    </row>
    <row r="278" spans="1:1" ht="12.75">
      <c r="A278" s="59"/>
    </row>
    <row r="279" spans="1:1" ht="12.75">
      <c r="A279" s="59"/>
    </row>
    <row r="280" spans="1:1" ht="12.75">
      <c r="A280" s="59"/>
    </row>
    <row r="281" spans="1:1" ht="12.75">
      <c r="A281" s="59"/>
    </row>
    <row r="282" spans="1:1" ht="12.75">
      <c r="A282" s="59"/>
    </row>
    <row r="283" spans="1:1" ht="12.75">
      <c r="A283" s="59"/>
    </row>
    <row r="284" spans="1:1" ht="12.75">
      <c r="A284" s="59"/>
    </row>
    <row r="285" spans="1:1" ht="12.75">
      <c r="A285" s="59"/>
    </row>
    <row r="286" spans="1:1" ht="12.75">
      <c r="A286" s="59"/>
    </row>
    <row r="287" spans="1:1" ht="12.75">
      <c r="A287" s="59"/>
    </row>
    <row r="288" spans="1:1" ht="12.75">
      <c r="A288" s="59"/>
    </row>
    <row r="289" spans="1:1" ht="12.75">
      <c r="A289" s="59"/>
    </row>
    <row r="290" spans="1:1" ht="12.75">
      <c r="A290" s="59"/>
    </row>
    <row r="291" spans="1:1" ht="12.75">
      <c r="A291" s="59"/>
    </row>
    <row r="292" spans="1:1" ht="12.75">
      <c r="A292" s="59"/>
    </row>
    <row r="293" spans="1:1" ht="12.75">
      <c r="A293" s="59"/>
    </row>
    <row r="294" spans="1:1" ht="12.75">
      <c r="A294" s="59"/>
    </row>
    <row r="295" spans="1:1" ht="12.75">
      <c r="A295" s="59"/>
    </row>
    <row r="296" spans="1:1" ht="12.75">
      <c r="A296" s="59"/>
    </row>
    <row r="297" spans="1:1" ht="12.75">
      <c r="A297" s="59"/>
    </row>
    <row r="298" spans="1:1" ht="12.75">
      <c r="A298" s="59"/>
    </row>
    <row r="299" spans="1:1" ht="12.75">
      <c r="A299" s="59"/>
    </row>
    <row r="300" spans="1:1" ht="12.75">
      <c r="A300" s="59"/>
    </row>
    <row r="301" spans="1:1" ht="12.75">
      <c r="A301" s="59"/>
    </row>
    <row r="302" spans="1:1" ht="12.75">
      <c r="A302" s="59"/>
    </row>
    <row r="303" spans="1:1" ht="12.75">
      <c r="A303" s="59"/>
    </row>
    <row r="304" spans="1:1" ht="12.75">
      <c r="A304" s="59"/>
    </row>
    <row r="305" spans="1:1" ht="12.75">
      <c r="A305" s="59"/>
    </row>
    <row r="306" spans="1:1" ht="12.75">
      <c r="A306" s="59"/>
    </row>
    <row r="307" spans="1:1" ht="12.75">
      <c r="A307" s="59"/>
    </row>
    <row r="308" spans="1:1" ht="12.75">
      <c r="A308" s="59"/>
    </row>
    <row r="309" spans="1:1" ht="12.75">
      <c r="A309" s="59"/>
    </row>
    <row r="310" spans="1:1" ht="12.75">
      <c r="A310" s="59"/>
    </row>
    <row r="311" spans="1:1" ht="12.75">
      <c r="A311" s="59"/>
    </row>
    <row r="312" spans="1:1" ht="12.75">
      <c r="A312" s="59"/>
    </row>
    <row r="313" spans="1:1" ht="12.75">
      <c r="A313" s="59"/>
    </row>
    <row r="314" spans="1:1" ht="12.75">
      <c r="A314" s="59"/>
    </row>
    <row r="315" spans="1:1" ht="12.75">
      <c r="A315" s="59"/>
    </row>
    <row r="316" spans="1:1" ht="12.75">
      <c r="A316" s="59"/>
    </row>
    <row r="317" spans="1:1" ht="12.75">
      <c r="A317" s="59"/>
    </row>
    <row r="318" spans="1:1" ht="12.75">
      <c r="A318" s="59"/>
    </row>
    <row r="319" spans="1:1" ht="12.75">
      <c r="A319" s="59"/>
    </row>
    <row r="320" spans="1:1" ht="12.75">
      <c r="A320" s="59"/>
    </row>
    <row r="321" spans="1:1" ht="12.75">
      <c r="A321" s="59"/>
    </row>
    <row r="322" spans="1:1" ht="12.75">
      <c r="A322" s="59"/>
    </row>
    <row r="323" spans="1:1" ht="12.75">
      <c r="A323" s="59"/>
    </row>
    <row r="324" spans="1:1" ht="12.75">
      <c r="A324" s="59"/>
    </row>
    <row r="325" spans="1:1" ht="12.75">
      <c r="A325" s="59"/>
    </row>
    <row r="326" spans="1:1" ht="12.75">
      <c r="A326" s="59"/>
    </row>
    <row r="327" spans="1:1" ht="12.75">
      <c r="A327" s="59"/>
    </row>
    <row r="328" spans="1:1" ht="12.75">
      <c r="A328" s="59"/>
    </row>
    <row r="329" spans="1:1" ht="12.75">
      <c r="A329" s="59"/>
    </row>
    <row r="330" spans="1:1" ht="12.75">
      <c r="A330" s="59"/>
    </row>
    <row r="331" spans="1:1" ht="12.75">
      <c r="A331" s="59"/>
    </row>
    <row r="332" spans="1:1" ht="12.75">
      <c r="A332" s="59"/>
    </row>
    <row r="333" spans="1:1" ht="12.75">
      <c r="A333" s="59"/>
    </row>
    <row r="334" spans="1:1" ht="12.75">
      <c r="A334" s="59"/>
    </row>
    <row r="335" spans="1:1" ht="12.75">
      <c r="A335" s="59"/>
    </row>
    <row r="336" spans="1:1" ht="12.75">
      <c r="A336" s="59"/>
    </row>
    <row r="337" spans="1:1" ht="12.75">
      <c r="A337" s="59"/>
    </row>
    <row r="338" spans="1:1" ht="12.75">
      <c r="A338" s="59"/>
    </row>
    <row r="339" spans="1:1" ht="12.75">
      <c r="A339" s="59"/>
    </row>
    <row r="340" spans="1:1" ht="12.75">
      <c r="A340" s="59"/>
    </row>
    <row r="341" spans="1:1" ht="12.75">
      <c r="A341" s="59"/>
    </row>
    <row r="342" spans="1:1" ht="12.75">
      <c r="A342" s="59"/>
    </row>
    <row r="343" spans="1:1" ht="12.75">
      <c r="A343" s="59"/>
    </row>
    <row r="344" spans="1:1" ht="12.75">
      <c r="A344" s="59"/>
    </row>
    <row r="345" spans="1:1" ht="12.75">
      <c r="A345" s="59"/>
    </row>
    <row r="346" spans="1:1" ht="12.75">
      <c r="A346" s="59"/>
    </row>
    <row r="347" spans="1:1" ht="12.75">
      <c r="A347" s="59"/>
    </row>
    <row r="348" spans="1:1" ht="12.75">
      <c r="A348" s="59"/>
    </row>
    <row r="349" spans="1:1" ht="12.75">
      <c r="A349" s="59"/>
    </row>
    <row r="350" spans="1:1" ht="12.75">
      <c r="A350" s="59"/>
    </row>
    <row r="351" spans="1:1" ht="12.75">
      <c r="A351" s="59"/>
    </row>
    <row r="352" spans="1:1" ht="12.75">
      <c r="A352" s="59"/>
    </row>
    <row r="353" spans="1:1" ht="12.75">
      <c r="A353" s="59"/>
    </row>
    <row r="354" spans="1:1" ht="12.75">
      <c r="A354" s="59"/>
    </row>
    <row r="355" spans="1:1" ht="12.75">
      <c r="A355" s="59"/>
    </row>
    <row r="356" spans="1:1" ht="12.75">
      <c r="A356" s="59"/>
    </row>
    <row r="357" spans="1:1" ht="12.75">
      <c r="A357" s="59"/>
    </row>
    <row r="358" spans="1:1" ht="12.75">
      <c r="A358" s="59"/>
    </row>
    <row r="359" spans="1:1" ht="12.75">
      <c r="A359" s="59"/>
    </row>
    <row r="360" spans="1:1" ht="12.75">
      <c r="A360" s="59"/>
    </row>
    <row r="361" spans="1:1" ht="12.75">
      <c r="A361" s="59"/>
    </row>
    <row r="362" spans="1:1" ht="12.75">
      <c r="A362" s="59"/>
    </row>
    <row r="363" spans="1:1" ht="12.75">
      <c r="A363" s="59"/>
    </row>
    <row r="364" spans="1:1" ht="12.75">
      <c r="A364" s="59"/>
    </row>
    <row r="365" spans="1:1" ht="12.75">
      <c r="A365" s="59"/>
    </row>
    <row r="366" spans="1:1" ht="12.75">
      <c r="A366" s="59"/>
    </row>
    <row r="367" spans="1:1" ht="12.75">
      <c r="A367" s="59"/>
    </row>
    <row r="368" spans="1:1" ht="12.75">
      <c r="A368" s="59"/>
    </row>
    <row r="369" spans="1:1" ht="12.75">
      <c r="A369" s="59"/>
    </row>
    <row r="370" spans="1:1" ht="12.75">
      <c r="A370" s="59"/>
    </row>
    <row r="371" spans="1:1" ht="12.75">
      <c r="A371" s="59"/>
    </row>
    <row r="372" spans="1:1" ht="12.75">
      <c r="A372" s="59"/>
    </row>
    <row r="373" spans="1:1" ht="12.75">
      <c r="A373" s="59"/>
    </row>
    <row r="374" spans="1:1" ht="12.75">
      <c r="A374" s="59"/>
    </row>
    <row r="375" spans="1:1" ht="12.75">
      <c r="A375" s="59"/>
    </row>
    <row r="376" spans="1:1" ht="12.75">
      <c r="A376" s="59"/>
    </row>
    <row r="377" spans="1:1" ht="12.75">
      <c r="A377" s="59"/>
    </row>
    <row r="378" spans="1:1" ht="12.75">
      <c r="A378" s="59"/>
    </row>
    <row r="379" spans="1:1" ht="12.75">
      <c r="A379" s="59"/>
    </row>
    <row r="380" spans="1:1" ht="12.75">
      <c r="A380" s="59"/>
    </row>
    <row r="381" spans="1:1" ht="12.75">
      <c r="A381" s="59"/>
    </row>
    <row r="382" spans="1:1" ht="12.75">
      <c r="A382" s="59"/>
    </row>
    <row r="383" spans="1:1" ht="12.75">
      <c r="A383" s="59"/>
    </row>
    <row r="384" spans="1:1" ht="12.75">
      <c r="A384" s="59"/>
    </row>
    <row r="385" spans="1:1" ht="12.75">
      <c r="A385" s="59"/>
    </row>
    <row r="386" spans="1:1" ht="12.75">
      <c r="A386" s="59"/>
    </row>
    <row r="387" spans="1:1" ht="12.75">
      <c r="A387" s="59"/>
    </row>
    <row r="388" spans="1:1" ht="12.75">
      <c r="A388" s="59"/>
    </row>
    <row r="389" spans="1:1" ht="12.75">
      <c r="A389" s="59"/>
    </row>
    <row r="390" spans="1:1" ht="12.75">
      <c r="A390" s="59"/>
    </row>
    <row r="391" spans="1:1" ht="12.75">
      <c r="A391" s="59"/>
    </row>
    <row r="392" spans="1:1" ht="12.75">
      <c r="A392" s="59"/>
    </row>
    <row r="393" spans="1:1" ht="12.75">
      <c r="A393" s="59"/>
    </row>
    <row r="394" spans="1:1" ht="12.75">
      <c r="A394" s="59"/>
    </row>
    <row r="395" spans="1:1" ht="12.75">
      <c r="A395" s="59"/>
    </row>
    <row r="396" spans="1:1" ht="12.75">
      <c r="A396" s="59"/>
    </row>
    <row r="397" spans="1:1" ht="12.75">
      <c r="A397" s="59"/>
    </row>
    <row r="398" spans="1:1" ht="12.75">
      <c r="A398" s="59"/>
    </row>
    <row r="399" spans="1:1" ht="12.75">
      <c r="A399" s="59"/>
    </row>
    <row r="400" spans="1:1" ht="12.75">
      <c r="A400" s="59"/>
    </row>
    <row r="401" spans="1:1" ht="12.75">
      <c r="A401" s="59"/>
    </row>
    <row r="402" spans="1:1" ht="12.75">
      <c r="A402" s="59"/>
    </row>
    <row r="403" spans="1:1" ht="12.75">
      <c r="A403" s="59"/>
    </row>
    <row r="404" spans="1:1" ht="12.75">
      <c r="A404" s="59"/>
    </row>
    <row r="405" spans="1:1" ht="12.75">
      <c r="A405" s="59"/>
    </row>
    <row r="406" spans="1:1" ht="12.75">
      <c r="A406" s="59"/>
    </row>
    <row r="407" spans="1:1" ht="12.75">
      <c r="A407" s="59"/>
    </row>
    <row r="408" spans="1:1" ht="12.75">
      <c r="A408" s="59"/>
    </row>
    <row r="409" spans="1:1" ht="12.75">
      <c r="A409" s="59"/>
    </row>
    <row r="410" spans="1:1" ht="12.75">
      <c r="A410" s="59"/>
    </row>
    <row r="411" spans="1:1" ht="12.75">
      <c r="A411" s="59"/>
    </row>
    <row r="412" spans="1:1" ht="12.75">
      <c r="A412" s="59"/>
    </row>
    <row r="413" spans="1:1" ht="12.75">
      <c r="A413" s="59"/>
    </row>
    <row r="414" spans="1:1" ht="12.75">
      <c r="A414" s="59"/>
    </row>
    <row r="415" spans="1:1" ht="12.75">
      <c r="A415" s="59"/>
    </row>
    <row r="416" spans="1:1" ht="12.75">
      <c r="A416" s="59"/>
    </row>
    <row r="417" spans="1:1" ht="12.75">
      <c r="A417" s="59"/>
    </row>
    <row r="418" spans="1:1" ht="12.75">
      <c r="A418" s="59"/>
    </row>
    <row r="419" spans="1:1" ht="12.75">
      <c r="A419" s="59"/>
    </row>
    <row r="420" spans="1:1" ht="12.75">
      <c r="A420" s="59"/>
    </row>
    <row r="421" spans="1:1" ht="12.75">
      <c r="A421" s="59"/>
    </row>
    <row r="422" spans="1:1" ht="12.75">
      <c r="A422" s="59"/>
    </row>
    <row r="423" spans="1:1" ht="12.75">
      <c r="A423" s="59"/>
    </row>
    <row r="424" spans="1:1" ht="12.75">
      <c r="A424" s="59"/>
    </row>
    <row r="425" spans="1:1" ht="12.75">
      <c r="A425" s="59"/>
    </row>
    <row r="426" spans="1:1" ht="12.75">
      <c r="A426" s="59"/>
    </row>
    <row r="427" spans="1:1" ht="12.75">
      <c r="A427" s="59"/>
    </row>
    <row r="428" spans="1:1" ht="12.75">
      <c r="A428" s="59"/>
    </row>
    <row r="429" spans="1:1" ht="12.75">
      <c r="A429" s="59"/>
    </row>
    <row r="430" spans="1:1" ht="12.75">
      <c r="A430" s="59"/>
    </row>
    <row r="431" spans="1:1" ht="12.75">
      <c r="A431" s="59"/>
    </row>
    <row r="432" spans="1:1" ht="12.75">
      <c r="A432" s="59"/>
    </row>
    <row r="433" spans="1:1" ht="12.75">
      <c r="A433" s="59"/>
    </row>
    <row r="434" spans="1:1" ht="12.75">
      <c r="A434" s="59"/>
    </row>
    <row r="435" spans="1:1" ht="12.75">
      <c r="A435" s="59"/>
    </row>
    <row r="436" spans="1:1" ht="12.75">
      <c r="A436" s="59"/>
    </row>
    <row r="437" spans="1:1" ht="12.75">
      <c r="A437" s="59"/>
    </row>
    <row r="438" spans="1:1" ht="12.75">
      <c r="A438" s="59"/>
    </row>
    <row r="439" spans="1:1" ht="12.75">
      <c r="A439" s="59"/>
    </row>
    <row r="440" spans="1:1" ht="12.75">
      <c r="A440" s="59"/>
    </row>
    <row r="441" spans="1:1" ht="12.75">
      <c r="A441" s="59"/>
    </row>
    <row r="442" spans="1:1" ht="12.75">
      <c r="A442" s="59"/>
    </row>
    <row r="443" spans="1:1" ht="12.75">
      <c r="A443" s="59"/>
    </row>
    <row r="444" spans="1:1" ht="12.75">
      <c r="A444" s="59"/>
    </row>
    <row r="445" spans="1:1" ht="12.75">
      <c r="A445" s="59"/>
    </row>
    <row r="446" spans="1:1" ht="12.75">
      <c r="A446" s="59"/>
    </row>
    <row r="447" spans="1:1" ht="12.75">
      <c r="A447" s="59"/>
    </row>
    <row r="448" spans="1:1" ht="12.75">
      <c r="A448" s="59"/>
    </row>
    <row r="449" spans="1:1" ht="12.75">
      <c r="A449" s="59"/>
    </row>
    <row r="450" spans="1:1" ht="12.75">
      <c r="A450" s="59"/>
    </row>
    <row r="451" spans="1:1" ht="12.75">
      <c r="A451" s="59"/>
    </row>
    <row r="452" spans="1:1" ht="12.75">
      <c r="A452" s="59"/>
    </row>
    <row r="453" spans="1:1" ht="12.75">
      <c r="A453" s="59"/>
    </row>
    <row r="454" spans="1:1" ht="12.75">
      <c r="A454" s="59"/>
    </row>
    <row r="455" spans="1:1" ht="12.75">
      <c r="A455" s="59"/>
    </row>
    <row r="456" spans="1:1" ht="12.75">
      <c r="A456" s="59"/>
    </row>
    <row r="457" spans="1:1" ht="12.75">
      <c r="A457" s="59"/>
    </row>
    <row r="458" spans="1:1" ht="12.75">
      <c r="A458" s="59"/>
    </row>
    <row r="459" spans="1:1" ht="12.75">
      <c r="A459" s="59"/>
    </row>
    <row r="460" spans="1:1" ht="12.75">
      <c r="A460" s="59"/>
    </row>
    <row r="461" spans="1:1" ht="12.75">
      <c r="A461" s="59"/>
    </row>
    <row r="462" spans="1:1" ht="12.75">
      <c r="A462" s="59"/>
    </row>
    <row r="463" spans="1:1" ht="12.75">
      <c r="A463" s="59"/>
    </row>
    <row r="464" spans="1:1" ht="12.75">
      <c r="A464" s="59"/>
    </row>
    <row r="465" spans="1:1" ht="12.75">
      <c r="A465" s="59"/>
    </row>
    <row r="466" spans="1:1" ht="12.75">
      <c r="A466" s="59"/>
    </row>
    <row r="467" spans="1:1" ht="12.75">
      <c r="A467" s="59"/>
    </row>
    <row r="468" spans="1:1" ht="12.75">
      <c r="A468" s="59"/>
    </row>
    <row r="469" spans="1:1" ht="12.75">
      <c r="A469" s="59"/>
    </row>
    <row r="470" spans="1:1" ht="12.75">
      <c r="A470" s="59"/>
    </row>
    <row r="471" spans="1:1" ht="12.75">
      <c r="A471" s="59"/>
    </row>
    <row r="472" spans="1:1" ht="12.75">
      <c r="A472" s="59"/>
    </row>
    <row r="473" spans="1:1" ht="12.75">
      <c r="A473" s="59"/>
    </row>
    <row r="474" spans="1:1" ht="12.75">
      <c r="A474" s="59"/>
    </row>
    <row r="475" spans="1:1" ht="12.75">
      <c r="A475" s="59"/>
    </row>
    <row r="476" spans="1:1" ht="12.75">
      <c r="A476" s="59"/>
    </row>
    <row r="477" spans="1:1" ht="12.75">
      <c r="A477" s="59"/>
    </row>
    <row r="478" spans="1:1" ht="12.75">
      <c r="A478" s="59"/>
    </row>
    <row r="479" spans="1:1" ht="12.75">
      <c r="A479" s="59"/>
    </row>
    <row r="480" spans="1:1" ht="12.75">
      <c r="A480" s="59"/>
    </row>
    <row r="481" spans="1:1" ht="12.75">
      <c r="A481" s="59"/>
    </row>
    <row r="482" spans="1:1" ht="12.75">
      <c r="A482" s="59"/>
    </row>
    <row r="483" spans="1:1" ht="12.75">
      <c r="A483" s="59"/>
    </row>
    <row r="484" spans="1:1" ht="12.75">
      <c r="A484" s="59"/>
    </row>
    <row r="485" spans="1:1" ht="12.75">
      <c r="A485" s="59"/>
    </row>
    <row r="486" spans="1:1" ht="12.75">
      <c r="A486" s="59"/>
    </row>
    <row r="487" spans="1:1" ht="12.75">
      <c r="A487" s="59"/>
    </row>
    <row r="488" spans="1:1" ht="12.75">
      <c r="A488" s="59"/>
    </row>
    <row r="489" spans="1:1" ht="12.75">
      <c r="A489" s="59"/>
    </row>
    <row r="490" spans="1:1" ht="12.75">
      <c r="A490" s="59"/>
    </row>
    <row r="491" spans="1:1" ht="12.75">
      <c r="A491" s="59"/>
    </row>
    <row r="492" spans="1:1" ht="12.75">
      <c r="A492" s="59"/>
    </row>
    <row r="493" spans="1:1" ht="12.75">
      <c r="A493" s="59"/>
    </row>
    <row r="494" spans="1:1" ht="12.75">
      <c r="A494" s="59"/>
    </row>
    <row r="495" spans="1:1" ht="12.75">
      <c r="A495" s="59"/>
    </row>
    <row r="496" spans="1:1" ht="12.75">
      <c r="A496" s="59"/>
    </row>
    <row r="497" spans="1:1" ht="12.75">
      <c r="A497" s="59"/>
    </row>
    <row r="498" spans="1:1" ht="12.75">
      <c r="A498" s="59"/>
    </row>
    <row r="499" spans="1:1" ht="12.75">
      <c r="A499" s="59"/>
    </row>
    <row r="500" spans="1:1" ht="12.75">
      <c r="A500" s="59"/>
    </row>
    <row r="501" spans="1:1" ht="12.75">
      <c r="A501" s="59"/>
    </row>
    <row r="502" spans="1:1" ht="12.75">
      <c r="A502" s="59"/>
    </row>
    <row r="503" spans="1:1" ht="12.75">
      <c r="A503" s="59"/>
    </row>
    <row r="504" spans="1:1" ht="12.75">
      <c r="A504" s="59"/>
    </row>
    <row r="505" spans="1:1" ht="12.75">
      <c r="A505" s="59"/>
    </row>
    <row r="506" spans="1:1" ht="12.75">
      <c r="A506" s="59"/>
    </row>
    <row r="507" spans="1:1" ht="12.75">
      <c r="A507" s="59"/>
    </row>
    <row r="508" spans="1:1" ht="12.75">
      <c r="A508" s="59"/>
    </row>
    <row r="509" spans="1:1" ht="12.75">
      <c r="A509" s="59"/>
    </row>
    <row r="510" spans="1:1" ht="12.75">
      <c r="A510" s="59"/>
    </row>
    <row r="511" spans="1:1" ht="12.75">
      <c r="A511" s="59"/>
    </row>
    <row r="512" spans="1:1" ht="12.75">
      <c r="A512" s="59"/>
    </row>
    <row r="513" spans="1:1" ht="12.75">
      <c r="A513" s="59"/>
    </row>
    <row r="514" spans="1:1" ht="12.75">
      <c r="A514" s="59"/>
    </row>
    <row r="515" spans="1:1" ht="12.75">
      <c r="A515" s="59"/>
    </row>
    <row r="516" spans="1:1" ht="12.75">
      <c r="A516" s="59"/>
    </row>
    <row r="517" spans="1:1" ht="12.75">
      <c r="A517" s="59"/>
    </row>
    <row r="518" spans="1:1" ht="12.75">
      <c r="A518" s="59"/>
    </row>
    <row r="519" spans="1:1" ht="12.75">
      <c r="A519" s="59"/>
    </row>
    <row r="520" spans="1:1" ht="12.75">
      <c r="A520" s="59"/>
    </row>
    <row r="521" spans="1:1" ht="12.75">
      <c r="A521" s="59"/>
    </row>
    <row r="522" spans="1:1" ht="12.75">
      <c r="A522" s="59"/>
    </row>
    <row r="523" spans="1:1" ht="12.75">
      <c r="A523" s="59"/>
    </row>
    <row r="524" spans="1:1" ht="12.75">
      <c r="A524" s="59"/>
    </row>
    <row r="525" spans="1:1" ht="12.75">
      <c r="A525" s="59"/>
    </row>
    <row r="526" spans="1:1" ht="12.75">
      <c r="A526" s="59"/>
    </row>
    <row r="527" spans="1:1" ht="12.75">
      <c r="A527" s="59"/>
    </row>
    <row r="528" spans="1:1" ht="12.75">
      <c r="A528" s="59"/>
    </row>
    <row r="529" spans="1:1" ht="12.75">
      <c r="A529" s="59"/>
    </row>
    <row r="530" spans="1:1" ht="12.75">
      <c r="A530" s="59"/>
    </row>
    <row r="531" spans="1:1" ht="12.75">
      <c r="A531" s="59"/>
    </row>
    <row r="532" spans="1:1" ht="12.75">
      <c r="A532" s="59"/>
    </row>
    <row r="533" spans="1:1" ht="12.75">
      <c r="A533" s="59"/>
    </row>
    <row r="534" spans="1:1" ht="12.75">
      <c r="A534" s="59"/>
    </row>
    <row r="535" spans="1:1" ht="12.75">
      <c r="A535" s="59"/>
    </row>
    <row r="536" spans="1:1" ht="12.75">
      <c r="A536" s="59"/>
    </row>
    <row r="537" spans="1:1" ht="12.75">
      <c r="A537" s="59"/>
    </row>
    <row r="538" spans="1:1" ht="12.75">
      <c r="A538" s="59"/>
    </row>
    <row r="539" spans="1:1" ht="12.75">
      <c r="A539" s="59"/>
    </row>
    <row r="540" spans="1:1" ht="12.75">
      <c r="A540" s="59"/>
    </row>
    <row r="541" spans="1:1" ht="12.75">
      <c r="A541" s="59"/>
    </row>
    <row r="542" spans="1:1" ht="12.75">
      <c r="A542" s="59"/>
    </row>
    <row r="543" spans="1:1" ht="12.75">
      <c r="A543" s="59"/>
    </row>
    <row r="544" spans="1:1" ht="12.75">
      <c r="A544" s="59"/>
    </row>
    <row r="545" spans="1:1" ht="12.75">
      <c r="A545" s="59"/>
    </row>
    <row r="546" spans="1:1" ht="12.75">
      <c r="A546" s="59"/>
    </row>
    <row r="547" spans="1:1" ht="12.75">
      <c r="A547" s="59"/>
    </row>
    <row r="548" spans="1:1" ht="12.75">
      <c r="A548" s="59"/>
    </row>
    <row r="549" spans="1:1" ht="12.75">
      <c r="A549" s="59"/>
    </row>
    <row r="550" spans="1:1" ht="12.75">
      <c r="A550" s="59"/>
    </row>
    <row r="551" spans="1:1" ht="12.75">
      <c r="A551" s="59"/>
    </row>
    <row r="552" spans="1:1" ht="12.75">
      <c r="A552" s="59"/>
    </row>
    <row r="553" spans="1:1" ht="12.75">
      <c r="A553" s="59"/>
    </row>
    <row r="554" spans="1:1" ht="12.75">
      <c r="A554" s="59"/>
    </row>
    <row r="555" spans="1:1" ht="12.75">
      <c r="A555" s="59"/>
    </row>
    <row r="556" spans="1:1" ht="12.75">
      <c r="A556" s="59"/>
    </row>
    <row r="557" spans="1:1" ht="12.75">
      <c r="A557" s="59"/>
    </row>
    <row r="558" spans="1:1" ht="12.75">
      <c r="A558" s="59"/>
    </row>
    <row r="559" spans="1:1" ht="12.75">
      <c r="A559" s="59"/>
    </row>
    <row r="560" spans="1:1" ht="12.75">
      <c r="A560" s="59"/>
    </row>
    <row r="561" spans="1:1" ht="12.75">
      <c r="A561" s="59"/>
    </row>
    <row r="562" spans="1:1" ht="12.75">
      <c r="A562" s="59"/>
    </row>
    <row r="563" spans="1:1" ht="12.75">
      <c r="A563" s="59"/>
    </row>
    <row r="564" spans="1:1" ht="12.75">
      <c r="A564" s="59"/>
    </row>
    <row r="565" spans="1:1" ht="12.75">
      <c r="A565" s="59"/>
    </row>
    <row r="566" spans="1:1" ht="12.75">
      <c r="A566" s="59"/>
    </row>
    <row r="567" spans="1:1" ht="12.75">
      <c r="A567" s="59"/>
    </row>
    <row r="568" spans="1:1" ht="12.75">
      <c r="A568" s="59"/>
    </row>
    <row r="569" spans="1:1" ht="12.75">
      <c r="A569" s="59"/>
    </row>
    <row r="570" spans="1:1" ht="12.75">
      <c r="A570" s="59"/>
    </row>
    <row r="571" spans="1:1" ht="12.75">
      <c r="A571" s="59"/>
    </row>
    <row r="572" spans="1:1" ht="12.75">
      <c r="A572" s="59"/>
    </row>
    <row r="573" spans="1:1" ht="12.75">
      <c r="A573" s="59"/>
    </row>
    <row r="574" spans="1:1" ht="12.75">
      <c r="A574" s="59"/>
    </row>
    <row r="575" spans="1:1" ht="12.75">
      <c r="A575" s="59"/>
    </row>
    <row r="576" spans="1:1" ht="12.75">
      <c r="A576" s="59"/>
    </row>
    <row r="577" spans="1:1" ht="12.75">
      <c r="A577" s="59"/>
    </row>
    <row r="578" spans="1:1" ht="12.75">
      <c r="A578" s="59"/>
    </row>
    <row r="579" spans="1:1" ht="12.75">
      <c r="A579" s="59"/>
    </row>
    <row r="580" spans="1:1" ht="12.75">
      <c r="A580" s="59"/>
    </row>
    <row r="581" spans="1:1" ht="12.75">
      <c r="A581" s="59"/>
    </row>
    <row r="582" spans="1:1" ht="12.75">
      <c r="A582" s="59"/>
    </row>
    <row r="583" spans="1:1" ht="12.75">
      <c r="A583" s="59"/>
    </row>
    <row r="584" spans="1:1" ht="12.75">
      <c r="A584" s="59"/>
    </row>
    <row r="585" spans="1:1" ht="12.75">
      <c r="A585" s="59"/>
    </row>
    <row r="586" spans="1:1" ht="12.75">
      <c r="A586" s="59"/>
    </row>
    <row r="587" spans="1:1" ht="12.75">
      <c r="A587" s="59"/>
    </row>
    <row r="588" spans="1:1" ht="12.75">
      <c r="A588" s="59"/>
    </row>
    <row r="589" spans="1:1" ht="12.75">
      <c r="A589" s="59"/>
    </row>
    <row r="590" spans="1:1" ht="12.75">
      <c r="A590" s="59"/>
    </row>
    <row r="591" spans="1:1" ht="12.75">
      <c r="A591" s="59"/>
    </row>
    <row r="592" spans="1:1" ht="12.75">
      <c r="A592" s="59"/>
    </row>
    <row r="593" spans="1:1" ht="12.75">
      <c r="A593" s="59"/>
    </row>
    <row r="594" spans="1:1" ht="12.75">
      <c r="A594" s="59"/>
    </row>
    <row r="595" spans="1:1" ht="12.75">
      <c r="A595" s="59"/>
    </row>
    <row r="596" spans="1:1" ht="12.75">
      <c r="A596" s="59"/>
    </row>
    <row r="597" spans="1:1" ht="12.75">
      <c r="A597" s="59"/>
    </row>
    <row r="598" spans="1:1" ht="12.75">
      <c r="A598" s="59"/>
    </row>
    <row r="599" spans="1:1" ht="12.75">
      <c r="A599" s="59"/>
    </row>
    <row r="600" spans="1:1" ht="12.75">
      <c r="A600" s="59"/>
    </row>
    <row r="601" spans="1:1" ht="12.75">
      <c r="A601" s="59"/>
    </row>
    <row r="602" spans="1:1" ht="12.75">
      <c r="A602" s="59"/>
    </row>
    <row r="603" spans="1:1" ht="12.75">
      <c r="A603" s="59"/>
    </row>
    <row r="604" spans="1:1" ht="12.75">
      <c r="A604" s="59"/>
    </row>
    <row r="605" spans="1:1" ht="12.75">
      <c r="A605" s="59"/>
    </row>
    <row r="606" spans="1:1" ht="12.75">
      <c r="A606" s="59"/>
    </row>
    <row r="607" spans="1:1" ht="12.75">
      <c r="A607" s="59"/>
    </row>
    <row r="608" spans="1:1" ht="12.75">
      <c r="A608" s="59"/>
    </row>
    <row r="609" spans="1:1" ht="12.75">
      <c r="A609" s="59"/>
    </row>
    <row r="610" spans="1:1" ht="12.75">
      <c r="A610" s="59"/>
    </row>
    <row r="611" spans="1:1" ht="12.75">
      <c r="A611" s="59"/>
    </row>
    <row r="612" spans="1:1" ht="12.75">
      <c r="A612" s="59"/>
    </row>
    <row r="613" spans="1:1" ht="12.75">
      <c r="A613" s="59"/>
    </row>
    <row r="614" spans="1:1" ht="12.75">
      <c r="A614" s="59"/>
    </row>
    <row r="615" spans="1:1" ht="12.75">
      <c r="A615" s="59"/>
    </row>
    <row r="616" spans="1:1" ht="12.75">
      <c r="A616" s="59"/>
    </row>
    <row r="617" spans="1:1" ht="12.75">
      <c r="A617" s="59"/>
    </row>
    <row r="618" spans="1:1" ht="12.75">
      <c r="A618" s="59"/>
    </row>
    <row r="619" spans="1:1" ht="12.75">
      <c r="A619" s="59"/>
    </row>
    <row r="620" spans="1:1" ht="12.75">
      <c r="A620" s="59"/>
    </row>
    <row r="621" spans="1:1" ht="12.75">
      <c r="A621" s="59"/>
    </row>
    <row r="622" spans="1:1" ht="12.75">
      <c r="A622" s="59"/>
    </row>
    <row r="623" spans="1:1" ht="12.75">
      <c r="A623" s="59"/>
    </row>
    <row r="624" spans="1:1" ht="12.75">
      <c r="A624" s="59"/>
    </row>
    <row r="625" spans="1:1" ht="12.75">
      <c r="A625" s="59"/>
    </row>
    <row r="626" spans="1:1" ht="12.75">
      <c r="A626" s="59"/>
    </row>
    <row r="627" spans="1:1" ht="12.75">
      <c r="A627" s="59"/>
    </row>
    <row r="628" spans="1:1" ht="12.75">
      <c r="A628" s="59"/>
    </row>
    <row r="629" spans="1:1" ht="12.75">
      <c r="A629" s="59"/>
    </row>
    <row r="630" spans="1:1" ht="12.75">
      <c r="A630" s="59"/>
    </row>
    <row r="631" spans="1:1" ht="12.75">
      <c r="A631" s="59"/>
    </row>
    <row r="632" spans="1:1" ht="12.75">
      <c r="A632" s="59"/>
    </row>
    <row r="633" spans="1:1" ht="12.75">
      <c r="A633" s="59"/>
    </row>
    <row r="634" spans="1:1" ht="12.75">
      <c r="A634" s="59"/>
    </row>
    <row r="635" spans="1:1" ht="12.75">
      <c r="A635" s="59"/>
    </row>
    <row r="636" spans="1:1" ht="12.75">
      <c r="A636" s="59"/>
    </row>
    <row r="637" spans="1:1" ht="12.75">
      <c r="A637" s="59"/>
    </row>
    <row r="638" spans="1:1" ht="12.75">
      <c r="A638" s="59"/>
    </row>
    <row r="639" spans="1:1" ht="12.75">
      <c r="A639" s="59"/>
    </row>
    <row r="640" spans="1:1" ht="12.75">
      <c r="A640" s="59"/>
    </row>
    <row r="641" spans="1:1" ht="12.75">
      <c r="A641" s="59"/>
    </row>
    <row r="642" spans="1:1" ht="12.75">
      <c r="A642" s="59"/>
    </row>
    <row r="643" spans="1:1" ht="12.75">
      <c r="A643" s="59"/>
    </row>
    <row r="644" spans="1:1" ht="12.75">
      <c r="A644" s="59"/>
    </row>
    <row r="645" spans="1:1" ht="12.75">
      <c r="A645" s="59"/>
    </row>
    <row r="646" spans="1:1" ht="12.75">
      <c r="A646" s="59"/>
    </row>
    <row r="647" spans="1:1" ht="12.75">
      <c r="A647" s="59"/>
    </row>
    <row r="648" spans="1:1" ht="12.75">
      <c r="A648" s="59"/>
    </row>
    <row r="649" spans="1:1" ht="12.75">
      <c r="A649" s="59"/>
    </row>
    <row r="650" spans="1:1" ht="12.75">
      <c r="A650" s="59"/>
    </row>
    <row r="651" spans="1:1" ht="12.75">
      <c r="A651" s="59"/>
    </row>
    <row r="652" spans="1:1" ht="12.75">
      <c r="A652" s="59"/>
    </row>
    <row r="653" spans="1:1" ht="12.75">
      <c r="A653" s="59"/>
    </row>
    <row r="654" spans="1:1" ht="12.75">
      <c r="A654" s="59"/>
    </row>
    <row r="655" spans="1:1" ht="12.75">
      <c r="A655" s="59"/>
    </row>
    <row r="656" spans="1:1" ht="12.75">
      <c r="A656" s="59"/>
    </row>
    <row r="657" spans="1:1" ht="12.75">
      <c r="A657" s="59"/>
    </row>
    <row r="658" spans="1:1" ht="12.75">
      <c r="A658" s="59"/>
    </row>
    <row r="659" spans="1:1" ht="12.75">
      <c r="A659" s="59"/>
    </row>
    <row r="660" spans="1:1" ht="12.75">
      <c r="A660" s="59"/>
    </row>
    <row r="661" spans="1:1" ht="12.75">
      <c r="A661" s="59"/>
    </row>
    <row r="662" spans="1:1" ht="12.75">
      <c r="A662" s="59"/>
    </row>
    <row r="663" spans="1:1" ht="12.75">
      <c r="A663" s="59"/>
    </row>
    <row r="664" spans="1:1" ht="12.75">
      <c r="A664" s="59"/>
    </row>
    <row r="665" spans="1:1" ht="12.75">
      <c r="A665" s="59"/>
    </row>
    <row r="666" spans="1:1" ht="12.75">
      <c r="A666" s="59"/>
    </row>
    <row r="667" spans="1:1" ht="12.75">
      <c r="A667" s="59"/>
    </row>
    <row r="668" spans="1:1" ht="12.75">
      <c r="A668" s="59"/>
    </row>
    <row r="669" spans="1:1" ht="12.75">
      <c r="A669" s="59"/>
    </row>
    <row r="670" spans="1:1" ht="12.75">
      <c r="A670" s="59"/>
    </row>
    <row r="671" spans="1:1" ht="12.75">
      <c r="A671" s="59"/>
    </row>
    <row r="672" spans="1:1" ht="12.75">
      <c r="A672" s="59"/>
    </row>
    <row r="673" spans="1:1" ht="12.75">
      <c r="A673" s="59"/>
    </row>
    <row r="674" spans="1:1" ht="12.75">
      <c r="A674" s="59"/>
    </row>
    <row r="675" spans="1:1" ht="12.75">
      <c r="A675" s="59"/>
    </row>
    <row r="676" spans="1:1" ht="12.75">
      <c r="A676" s="59"/>
    </row>
    <row r="677" spans="1:1" ht="12.75">
      <c r="A677" s="59"/>
    </row>
    <row r="678" spans="1:1" ht="12.75">
      <c r="A678" s="59"/>
    </row>
    <row r="679" spans="1:1" ht="12.75">
      <c r="A679" s="59"/>
    </row>
    <row r="680" spans="1:1" ht="12.75">
      <c r="A680" s="59"/>
    </row>
    <row r="681" spans="1:1" ht="12.75">
      <c r="A681" s="59"/>
    </row>
    <row r="682" spans="1:1" ht="12.75">
      <c r="A682" s="59"/>
    </row>
    <row r="683" spans="1:1" ht="12.75">
      <c r="A683" s="59"/>
    </row>
    <row r="684" spans="1:1" ht="12.75">
      <c r="A684" s="59"/>
    </row>
    <row r="685" spans="1:1" ht="12.75">
      <c r="A685" s="59"/>
    </row>
    <row r="686" spans="1:1" ht="12.75">
      <c r="A686" s="59"/>
    </row>
    <row r="687" spans="1:1" ht="12.75">
      <c r="A687" s="59"/>
    </row>
    <row r="688" spans="1:1" ht="12.75">
      <c r="A688" s="59"/>
    </row>
    <row r="689" spans="1:1" ht="12.75">
      <c r="A689" s="59"/>
    </row>
    <row r="690" spans="1:1" ht="12.75">
      <c r="A690" s="59"/>
    </row>
    <row r="691" spans="1:1" ht="12.75">
      <c r="A691" s="59"/>
    </row>
    <row r="692" spans="1:1" ht="12.75">
      <c r="A692" s="59"/>
    </row>
    <row r="693" spans="1:1" ht="12.75">
      <c r="A693" s="59"/>
    </row>
    <row r="694" spans="1:1" ht="12.75">
      <c r="A694" s="59"/>
    </row>
    <row r="695" spans="1:1" ht="12.75">
      <c r="A695" s="59"/>
    </row>
    <row r="696" spans="1:1" ht="12.75">
      <c r="A696" s="59"/>
    </row>
    <row r="697" spans="1:1" ht="12.75">
      <c r="A697" s="59"/>
    </row>
    <row r="698" spans="1:1" ht="12.75">
      <c r="A698" s="59"/>
    </row>
    <row r="699" spans="1:1" ht="12.75">
      <c r="A699" s="59"/>
    </row>
    <row r="700" spans="1:1" ht="12.75">
      <c r="A700" s="59"/>
    </row>
    <row r="701" spans="1:1" ht="12.75">
      <c r="A701" s="59"/>
    </row>
    <row r="702" spans="1:1" ht="12.75">
      <c r="A702" s="59"/>
    </row>
    <row r="703" spans="1:1" ht="12.75">
      <c r="A703" s="59"/>
    </row>
    <row r="704" spans="1:1" ht="12.75">
      <c r="A704" s="59"/>
    </row>
    <row r="705" spans="1:1" ht="12.75">
      <c r="A705" s="59"/>
    </row>
    <row r="706" spans="1:1" ht="12.75">
      <c r="A706" s="59"/>
    </row>
    <row r="707" spans="1:1" ht="12.75">
      <c r="A707" s="59"/>
    </row>
    <row r="708" spans="1:1" ht="12.75">
      <c r="A708" s="59"/>
    </row>
    <row r="709" spans="1:1" ht="12.75">
      <c r="A709" s="59"/>
    </row>
    <row r="710" spans="1:1" ht="12.75">
      <c r="A710" s="59"/>
    </row>
    <row r="711" spans="1:1" ht="12.75">
      <c r="A711" s="59"/>
    </row>
    <row r="712" spans="1:1" ht="12.75">
      <c r="A712" s="59"/>
    </row>
    <row r="713" spans="1:1" ht="12.75">
      <c r="A713" s="59"/>
    </row>
    <row r="714" spans="1:1" ht="12.75">
      <c r="A714" s="59"/>
    </row>
    <row r="715" spans="1:1" ht="12.75">
      <c r="A715" s="59"/>
    </row>
    <row r="716" spans="1:1" ht="12.75">
      <c r="A716" s="59"/>
    </row>
    <row r="717" spans="1:1" ht="12.75">
      <c r="A717" s="59"/>
    </row>
    <row r="718" spans="1:1" ht="12.75">
      <c r="A718" s="59"/>
    </row>
    <row r="719" spans="1:1" ht="12.75">
      <c r="A719" s="59"/>
    </row>
    <row r="720" spans="1:1" ht="12.75">
      <c r="A720" s="59"/>
    </row>
    <row r="721" spans="1:1" ht="12.75">
      <c r="A721" s="59"/>
    </row>
    <row r="722" spans="1:1" ht="12.75">
      <c r="A722" s="59"/>
    </row>
    <row r="723" spans="1:1" ht="12.75">
      <c r="A723" s="59"/>
    </row>
    <row r="724" spans="1:1" ht="12.75">
      <c r="A724" s="59"/>
    </row>
    <row r="725" spans="1:1" ht="12.75">
      <c r="A725" s="59"/>
    </row>
    <row r="726" spans="1:1" ht="12.75">
      <c r="A726" s="59"/>
    </row>
    <row r="727" spans="1:1" ht="12.75">
      <c r="A727" s="59"/>
    </row>
    <row r="728" spans="1:1" ht="12.75">
      <c r="A728" s="59"/>
    </row>
    <row r="729" spans="1:1" ht="12.75">
      <c r="A729" s="59"/>
    </row>
    <row r="730" spans="1:1" ht="12.75">
      <c r="A730" s="59"/>
    </row>
    <row r="731" spans="1:1" ht="12.75">
      <c r="A731" s="59"/>
    </row>
    <row r="732" spans="1:1" ht="12.75">
      <c r="A732" s="59"/>
    </row>
    <row r="733" spans="1:1" ht="12.75">
      <c r="A733" s="59"/>
    </row>
    <row r="734" spans="1:1" ht="12.75">
      <c r="A734" s="59"/>
    </row>
    <row r="735" spans="1:1" ht="12.75">
      <c r="A735" s="59"/>
    </row>
    <row r="736" spans="1:1" ht="12.75">
      <c r="A736" s="59"/>
    </row>
    <row r="737" spans="1:1" ht="12.75">
      <c r="A737" s="59"/>
    </row>
    <row r="738" spans="1:1" ht="12.75">
      <c r="A738" s="59"/>
    </row>
    <row r="739" spans="1:1" ht="12.75">
      <c r="A739" s="59"/>
    </row>
    <row r="740" spans="1:1" ht="12.75">
      <c r="A740" s="59"/>
    </row>
    <row r="741" spans="1:1" ht="12.75">
      <c r="A741" s="59"/>
    </row>
    <row r="742" spans="1:1" ht="12.75">
      <c r="A742" s="59"/>
    </row>
    <row r="743" spans="1:1" ht="12.75">
      <c r="A743" s="59"/>
    </row>
    <row r="744" spans="1:1" ht="12.75">
      <c r="A744" s="59"/>
    </row>
    <row r="745" spans="1:1" ht="12.75">
      <c r="A745" s="59"/>
    </row>
    <row r="746" spans="1:1" ht="12.75">
      <c r="A746" s="59"/>
    </row>
    <row r="747" spans="1:1" ht="12.75">
      <c r="A747" s="59"/>
    </row>
    <row r="748" spans="1:1" ht="12.75">
      <c r="A748" s="59"/>
    </row>
    <row r="749" spans="1:1" ht="12.75">
      <c r="A749" s="59"/>
    </row>
    <row r="750" spans="1:1" ht="12.75">
      <c r="A750" s="59"/>
    </row>
    <row r="751" spans="1:1" ht="12.75">
      <c r="A751" s="59"/>
    </row>
    <row r="752" spans="1:1" ht="12.75">
      <c r="A752" s="59"/>
    </row>
    <row r="753" spans="1:1" ht="12.75">
      <c r="A753" s="59"/>
    </row>
    <row r="754" spans="1:1" ht="12.75">
      <c r="A754" s="59"/>
    </row>
    <row r="755" spans="1:1" ht="12.75">
      <c r="A755" s="59"/>
    </row>
    <row r="756" spans="1:1" ht="12.75">
      <c r="A756" s="59"/>
    </row>
    <row r="757" spans="1:1" ht="12.75">
      <c r="A757" s="59"/>
    </row>
    <row r="758" spans="1:1" ht="12.75">
      <c r="A758" s="59"/>
    </row>
    <row r="759" spans="1:1" ht="12.75">
      <c r="A759" s="59"/>
    </row>
    <row r="760" spans="1:1" ht="12.75">
      <c r="A760" s="59"/>
    </row>
    <row r="761" spans="1:1" ht="12.75">
      <c r="A761" s="59"/>
    </row>
    <row r="762" spans="1:1" ht="12.75">
      <c r="A762" s="59"/>
    </row>
    <row r="763" spans="1:1" ht="12.75">
      <c r="A763" s="59"/>
    </row>
    <row r="764" spans="1:1" ht="12.75">
      <c r="A764" s="59"/>
    </row>
    <row r="765" spans="1:1" ht="12.75">
      <c r="A765" s="59"/>
    </row>
    <row r="766" spans="1:1" ht="12.75">
      <c r="A766" s="59"/>
    </row>
    <row r="767" spans="1:1" ht="12.75">
      <c r="A767" s="59"/>
    </row>
    <row r="768" spans="1:1" ht="12.75">
      <c r="A768" s="59"/>
    </row>
    <row r="769" spans="1:1" ht="12.75">
      <c r="A769" s="59"/>
    </row>
    <row r="770" spans="1:1" ht="12.75">
      <c r="A770" s="59"/>
    </row>
    <row r="771" spans="1:1" ht="12.75">
      <c r="A771" s="59"/>
    </row>
    <row r="772" spans="1:1" ht="12.75">
      <c r="A772" s="59"/>
    </row>
    <row r="773" spans="1:1" ht="12.75">
      <c r="A773" s="59"/>
    </row>
    <row r="774" spans="1:1" ht="12.75">
      <c r="A774" s="59"/>
    </row>
    <row r="775" spans="1:1" ht="12.75">
      <c r="A775" s="59"/>
    </row>
    <row r="776" spans="1:1" ht="12.75">
      <c r="A776" s="59"/>
    </row>
    <row r="777" spans="1:1" ht="12.75">
      <c r="A777" s="59"/>
    </row>
    <row r="778" spans="1:1" ht="12.75">
      <c r="A778" s="59"/>
    </row>
    <row r="779" spans="1:1" ht="12.75">
      <c r="A779" s="59"/>
    </row>
    <row r="780" spans="1:1" ht="12.75">
      <c r="A780" s="59"/>
    </row>
    <row r="781" spans="1:1" ht="12.75">
      <c r="A781" s="59"/>
    </row>
    <row r="782" spans="1:1" ht="12.75">
      <c r="A782" s="59"/>
    </row>
    <row r="783" spans="1:1" ht="12.75">
      <c r="A783" s="59"/>
    </row>
    <row r="784" spans="1:1" ht="12.75">
      <c r="A784" s="59"/>
    </row>
    <row r="785" spans="1:1" ht="12.75">
      <c r="A785" s="59"/>
    </row>
    <row r="786" spans="1:1" ht="12.75">
      <c r="A786" s="59"/>
    </row>
    <row r="787" spans="1:1" ht="12.75">
      <c r="A787" s="59"/>
    </row>
    <row r="788" spans="1:1" ht="12.75">
      <c r="A788" s="59"/>
    </row>
    <row r="789" spans="1:1" ht="12.75">
      <c r="A789" s="59"/>
    </row>
    <row r="790" spans="1:1" ht="12.75">
      <c r="A790" s="59"/>
    </row>
    <row r="791" spans="1:1" ht="12.75">
      <c r="A791" s="59"/>
    </row>
    <row r="792" spans="1:1" ht="12.75">
      <c r="A792" s="59"/>
    </row>
    <row r="793" spans="1:1" ht="12.75">
      <c r="A793" s="59"/>
    </row>
    <row r="794" spans="1:1" ht="12.75">
      <c r="A794" s="59"/>
    </row>
    <row r="795" spans="1:1" ht="12.75">
      <c r="A795" s="59"/>
    </row>
    <row r="796" spans="1:1" ht="12.75">
      <c r="A796" s="59"/>
    </row>
    <row r="797" spans="1:1" ht="12.75">
      <c r="A797" s="59"/>
    </row>
    <row r="798" spans="1:1" ht="12.75">
      <c r="A798" s="59"/>
    </row>
    <row r="799" spans="1:1" ht="12.75">
      <c r="A799" s="59"/>
    </row>
    <row r="800" spans="1:1" ht="12.75">
      <c r="A800" s="59"/>
    </row>
    <row r="801" spans="1:1" ht="12.75">
      <c r="A801" s="59"/>
    </row>
    <row r="802" spans="1:1" ht="12.75">
      <c r="A802" s="59"/>
    </row>
    <row r="803" spans="1:1" ht="12.75">
      <c r="A803" s="59"/>
    </row>
    <row r="804" spans="1:1" ht="12.75">
      <c r="A804" s="59"/>
    </row>
    <row r="805" spans="1:1" ht="12.75">
      <c r="A805" s="59"/>
    </row>
    <row r="806" spans="1:1" ht="12.75">
      <c r="A806" s="59"/>
    </row>
    <row r="807" spans="1:1" ht="12.75">
      <c r="A807" s="59"/>
    </row>
    <row r="808" spans="1:1" ht="12.75">
      <c r="A808" s="59"/>
    </row>
    <row r="809" spans="1:1" ht="12.75">
      <c r="A809" s="59"/>
    </row>
    <row r="810" spans="1:1" ht="12.75">
      <c r="A810" s="59"/>
    </row>
    <row r="811" spans="1:1" ht="12.75">
      <c r="A811" s="59"/>
    </row>
    <row r="812" spans="1:1" ht="12.75">
      <c r="A812" s="59"/>
    </row>
    <row r="813" spans="1:1" ht="12.75">
      <c r="A813" s="59"/>
    </row>
    <row r="814" spans="1:1" ht="12.75">
      <c r="A814" s="59"/>
    </row>
    <row r="815" spans="1:1" ht="12.75">
      <c r="A815" s="59"/>
    </row>
    <row r="816" spans="1:1" ht="12.75">
      <c r="A816" s="59"/>
    </row>
    <row r="817" spans="1:1" ht="12.75">
      <c r="A817" s="59"/>
    </row>
    <row r="818" spans="1:1" ht="12.75">
      <c r="A818" s="59"/>
    </row>
    <row r="819" spans="1:1" ht="12.75">
      <c r="A819" s="59"/>
    </row>
    <row r="820" spans="1:1" ht="12.75">
      <c r="A820" s="59"/>
    </row>
    <row r="821" spans="1:1" ht="12.75">
      <c r="A821" s="59"/>
    </row>
    <row r="822" spans="1:1" ht="12.75">
      <c r="A822" s="59"/>
    </row>
    <row r="823" spans="1:1" ht="12.75">
      <c r="A823" s="59"/>
    </row>
    <row r="824" spans="1:1" ht="12.75">
      <c r="A824" s="59"/>
    </row>
    <row r="825" spans="1:1" ht="12.75">
      <c r="A825" s="59"/>
    </row>
    <row r="826" spans="1:1" ht="12.75">
      <c r="A826" s="59"/>
    </row>
    <row r="827" spans="1:1" ht="12.75">
      <c r="A827" s="59"/>
    </row>
    <row r="828" spans="1:1" ht="12.75">
      <c r="A828" s="59"/>
    </row>
    <row r="829" spans="1:1" ht="12.75">
      <c r="A829" s="59"/>
    </row>
    <row r="830" spans="1:1" ht="12.75">
      <c r="A830" s="59"/>
    </row>
    <row r="831" spans="1:1" ht="12.75">
      <c r="A831" s="59"/>
    </row>
    <row r="832" spans="1:1" ht="12.75">
      <c r="A832" s="59"/>
    </row>
    <row r="833" spans="1:1" ht="12.75">
      <c r="A833" s="59"/>
    </row>
    <row r="834" spans="1:1" ht="12.75">
      <c r="A834" s="59"/>
    </row>
    <row r="835" spans="1:1" ht="12.75">
      <c r="A835" s="59"/>
    </row>
    <row r="836" spans="1:1" ht="12.75">
      <c r="A836" s="59"/>
    </row>
    <row r="837" spans="1:1" ht="12.75">
      <c r="A837" s="59"/>
    </row>
    <row r="838" spans="1:1" ht="12.75">
      <c r="A838" s="59"/>
    </row>
    <row r="839" spans="1:1" ht="12.75">
      <c r="A839" s="59"/>
    </row>
    <row r="840" spans="1:1" ht="12.75">
      <c r="A840" s="59"/>
    </row>
    <row r="841" spans="1:1" ht="12.75">
      <c r="A841" s="59"/>
    </row>
    <row r="842" spans="1:1" ht="12.75">
      <c r="A842" s="59"/>
    </row>
    <row r="843" spans="1:1" ht="12.75">
      <c r="A843" s="59"/>
    </row>
    <row r="844" spans="1:1" ht="12.75">
      <c r="A844" s="59"/>
    </row>
    <row r="845" spans="1:1" ht="12.75">
      <c r="A845" s="59"/>
    </row>
    <row r="846" spans="1:1" ht="12.75">
      <c r="A846" s="59"/>
    </row>
    <row r="847" spans="1:1" ht="12.75">
      <c r="A847" s="59"/>
    </row>
    <row r="848" spans="1:1" ht="12.75">
      <c r="A848" s="59"/>
    </row>
    <row r="849" spans="1:1" ht="12.75">
      <c r="A849" s="59"/>
    </row>
    <row r="850" spans="1:1" ht="12.75">
      <c r="A850" s="59"/>
    </row>
    <row r="851" spans="1:1" ht="12.75">
      <c r="A851" s="59"/>
    </row>
    <row r="852" spans="1:1" ht="12.75">
      <c r="A852" s="59"/>
    </row>
    <row r="853" spans="1:1" ht="12.75">
      <c r="A853" s="59"/>
    </row>
  </sheetData>
  <mergeCells count="1">
    <mergeCell ref="A2:A5"/>
  </mergeCells>
  <conditionalFormatting sqref="B7:E102">
    <cfRule type="expression" dxfId="0" priority="1">
      <formula>AND(B7&gt;B$5,B7&lt;&gt;"")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/>
  </sheetViews>
  <sheetFormatPr defaultColWidth="14.42578125" defaultRowHeight="15.75" customHeight="1"/>
  <sheetData>
    <row r="1" spans="1:12" ht="15.75" customHeight="1">
      <c r="A1" s="61"/>
      <c r="B1" s="62"/>
      <c r="C1" s="61"/>
      <c r="D1" s="62"/>
      <c r="E1" s="61"/>
      <c r="F1" s="62"/>
      <c r="G1" s="61"/>
      <c r="H1" s="63"/>
      <c r="I1" s="61"/>
      <c r="J1" s="62"/>
      <c r="K1" s="61"/>
      <c r="L1" s="64"/>
    </row>
    <row r="2" spans="1:12" ht="15.75" customHeight="1">
      <c r="A2" s="75" t="s">
        <v>3</v>
      </c>
      <c r="B2" s="2" t="s">
        <v>19</v>
      </c>
      <c r="C2" s="75" t="s">
        <v>3</v>
      </c>
      <c r="D2" s="2" t="s">
        <v>20</v>
      </c>
      <c r="E2" s="75" t="s">
        <v>3</v>
      </c>
      <c r="F2" s="2" t="s">
        <v>4</v>
      </c>
      <c r="G2" s="75" t="s">
        <v>3</v>
      </c>
      <c r="H2" s="3" t="s">
        <v>5</v>
      </c>
      <c r="I2" s="75" t="s">
        <v>3</v>
      </c>
      <c r="J2" s="2" t="s">
        <v>6</v>
      </c>
      <c r="K2" s="75" t="s">
        <v>3</v>
      </c>
      <c r="L2" s="4" t="s">
        <v>7</v>
      </c>
    </row>
    <row r="3" spans="1:12">
      <c r="A3" s="76"/>
      <c r="B3" s="5" t="s">
        <v>26</v>
      </c>
      <c r="C3" s="76"/>
      <c r="D3" s="5" t="s">
        <v>24</v>
      </c>
      <c r="E3" s="76"/>
      <c r="F3" s="5" t="s">
        <v>27</v>
      </c>
      <c r="G3" s="76"/>
      <c r="H3" s="6" t="s">
        <v>9</v>
      </c>
      <c r="I3" s="76"/>
      <c r="J3" s="5" t="s">
        <v>10</v>
      </c>
      <c r="K3" s="76"/>
      <c r="L3" s="5" t="s">
        <v>11</v>
      </c>
    </row>
    <row r="4" spans="1:12">
      <c r="A4" s="76"/>
      <c r="B4" s="7" t="str">
        <f ca="1">IFERROR(__xludf.DUMMYFUNCTION("importrange(""1KPLZIBYklGObEyIT9uJGPG99oosNhq5fUjKx7WRx_Xk"",""sem2!n4"")"),"0")</f>
        <v>0</v>
      </c>
      <c r="C4" s="76"/>
      <c r="D4" s="7" t="str">
        <f ca="1">IFERROR(__xludf.DUMMYFUNCTION("importrange(""1Xbm7sCPfkN3yOIGWW4K9uZumncFcOjHWBhP_FCi_Aho"",""sem2!q4"")"),"0")</f>
        <v>0</v>
      </c>
      <c r="E4" s="76"/>
      <c r="F4" s="7" t="str">
        <f ca="1">IFERROR(__xludf.DUMMYFUNCTION("importrange(""1BQW2KEbueW1PoRhTnabF7lO_gs05PAxrPZg0nsHr8lI"",""sem2!E4"")"),"5")</f>
        <v>5</v>
      </c>
      <c r="G4" s="76"/>
      <c r="H4" s="8" t="str">
        <f ca="1">IFERROR(__xludf.DUMMYFUNCTION("importrange(""1xdF50wJNzW7wgi36L8a853Mff8iLj0ZIaZT1EG0Envo"",""sem2!Q4"")"),"0")</f>
        <v>0</v>
      </c>
      <c r="I4" s="76"/>
      <c r="J4" s="7" t="str">
        <f ca="1">IFERROR(__xludf.DUMMYFUNCTION("IMPORTRANGE(""1eDh0bZprejd8Sk-g0arGWs1CguB5h65CsNZb4ifRJyc"",""SEM2!W4"")"),"5")</f>
        <v>5</v>
      </c>
      <c r="K4" s="76"/>
      <c r="L4" s="7" t="str">
        <f ca="1">IFERROR(__xludf.DUMMYFUNCTION("ImportRange(""1aGucSPn2cq_tvw1m-1oesmXfvXETerxibdJTymD6g3s"",""SEM2!T4"")"),"5")</f>
        <v>5</v>
      </c>
    </row>
    <row r="5" spans="1:12">
      <c r="A5" s="77"/>
      <c r="B5" s="14"/>
      <c r="C5" s="77"/>
      <c r="D5" s="14"/>
      <c r="E5" s="77"/>
      <c r="F5" s="14">
        <f ca="1">FLOOR(F4/4,1)</f>
        <v>1</v>
      </c>
      <c r="G5" s="77"/>
      <c r="H5" s="16">
        <f ca="1">FLOOR(H4/4,1)</f>
        <v>0</v>
      </c>
      <c r="I5" s="77"/>
      <c r="J5" s="14">
        <f ca="1">FLOOR(J4/4,1)</f>
        <v>1</v>
      </c>
      <c r="K5" s="77"/>
      <c r="L5" s="14">
        <f ca="1">FLOOR(L4/4,1)</f>
        <v>1</v>
      </c>
    </row>
    <row r="6" spans="1:12" ht="15.75" customHeight="1">
      <c r="A6" s="18" t="s">
        <v>29</v>
      </c>
      <c r="C6" s="18" t="s">
        <v>29</v>
      </c>
      <c r="E6" s="18" t="s">
        <v>29</v>
      </c>
      <c r="G6" s="18" t="s">
        <v>29</v>
      </c>
      <c r="I6" s="18" t="s">
        <v>29</v>
      </c>
      <c r="K6" s="18" t="s">
        <v>29</v>
      </c>
    </row>
    <row r="7" spans="1:12">
      <c r="A7" s="65">
        <v>2302</v>
      </c>
      <c r="B7" t="str">
        <f ca="1">IFERROR(__xludf.DUMMYFUNCTION("importrange(""1KPLZIBYklGObEyIT9uJGPG99oosNhq5fUjKx7WRx_Xk"",""sem2!n6:n120"")"),"0")</f>
        <v>0</v>
      </c>
      <c r="C7" s="66">
        <v>2301</v>
      </c>
      <c r="D7" s="67" t="str">
        <f ca="1">IFERROR(__xludf.DUMMYFUNCTION("importrange(""1Xbm7sCPfkN3yOIGWW4K9uZumncFcOjHWBhP_FCi_Aho"",""sem2!q6:q100"")"),"0")</f>
        <v>0</v>
      </c>
      <c r="E7" s="66">
        <v>2301</v>
      </c>
      <c r="F7" t="str">
        <f ca="1">IFERROR(__xludf.DUMMYFUNCTION("importrange(""1BQW2KEbueW1PoRhTnabF7lO_gs05PAxrPZg0nsHr8lI"",""sem2!E6:E100"")"),"0")</f>
        <v>0</v>
      </c>
      <c r="G7" s="66">
        <v>2301</v>
      </c>
      <c r="H7" s="67" t="str">
        <f ca="1">IFERROR(__xludf.DUMMYFUNCTION("importrange(""1xdF50wJNzW7wgi36L8a853Mff8iLj0ZIaZT1EG0Envo"",""sem2!Q6:Q100"")"),"0")</f>
        <v>0</v>
      </c>
      <c r="I7" s="65">
        <v>2307</v>
      </c>
      <c r="J7" t="str">
        <f ca="1">IFERROR(__xludf.DUMMYFUNCTION("IMPORTRANGE(""1eDh0bZprejd8Sk-g0arGWs1CguB5h65CsNZb4ifRJyc"",""SEM2!W6:W100"")"),"3")</f>
        <v>3</v>
      </c>
      <c r="K7" s="65">
        <v>2302</v>
      </c>
      <c r="L7" t="str">
        <f ca="1">IFERROR(__xludf.DUMMYFUNCTION("ImportRange(""1aGucSPn2cq_tvw1m-1oesmXfvXETerxibdJTymD6g3s"",""SEM2!T6:T100"")"),"5")</f>
        <v>5</v>
      </c>
    </row>
    <row r="8" spans="1:12">
      <c r="A8" s="65">
        <v>2304</v>
      </c>
      <c r="B8">
        <v>0</v>
      </c>
      <c r="C8" s="65">
        <v>2303</v>
      </c>
      <c r="D8">
        <v>0</v>
      </c>
      <c r="E8" s="65">
        <v>2303</v>
      </c>
      <c r="F8">
        <v>1</v>
      </c>
      <c r="G8" s="65">
        <v>2303</v>
      </c>
      <c r="H8">
        <v>0</v>
      </c>
      <c r="I8" s="65">
        <v>2309</v>
      </c>
      <c r="J8">
        <v>3</v>
      </c>
      <c r="K8" s="65">
        <v>2306</v>
      </c>
      <c r="L8">
        <v>0</v>
      </c>
    </row>
    <row r="9" spans="1:12">
      <c r="A9" s="65">
        <v>2306</v>
      </c>
      <c r="B9">
        <v>0</v>
      </c>
      <c r="C9" s="65">
        <v>2305</v>
      </c>
      <c r="D9">
        <v>0</v>
      </c>
      <c r="E9" s="65">
        <v>2304</v>
      </c>
      <c r="F9">
        <v>2</v>
      </c>
      <c r="G9" s="65">
        <v>2304</v>
      </c>
      <c r="H9">
        <v>0</v>
      </c>
      <c r="I9" s="65">
        <v>2310</v>
      </c>
      <c r="J9">
        <v>5</v>
      </c>
      <c r="K9" s="65">
        <v>2308</v>
      </c>
      <c r="L9">
        <v>5</v>
      </c>
    </row>
    <row r="10" spans="1:12">
      <c r="A10" s="65">
        <v>2307</v>
      </c>
      <c r="B10">
        <v>0</v>
      </c>
      <c r="C10" s="65">
        <v>2311</v>
      </c>
      <c r="D10">
        <v>0</v>
      </c>
      <c r="E10" s="65">
        <v>2305</v>
      </c>
      <c r="F10">
        <v>2</v>
      </c>
      <c r="G10" s="65">
        <v>2305</v>
      </c>
      <c r="H10">
        <v>0</v>
      </c>
      <c r="I10" s="65">
        <v>2311</v>
      </c>
      <c r="J10">
        <v>2</v>
      </c>
      <c r="K10" s="65">
        <v>2312</v>
      </c>
      <c r="L10">
        <v>3</v>
      </c>
    </row>
    <row r="11" spans="1:12">
      <c r="A11" s="65">
        <v>2308</v>
      </c>
      <c r="B11">
        <v>0</v>
      </c>
      <c r="C11" s="65">
        <v>2319</v>
      </c>
      <c r="D11">
        <v>0</v>
      </c>
      <c r="E11" s="65">
        <v>2314</v>
      </c>
      <c r="F11">
        <v>1</v>
      </c>
      <c r="G11" s="65">
        <v>2314</v>
      </c>
      <c r="H11">
        <v>0</v>
      </c>
      <c r="I11" s="65">
        <v>2315</v>
      </c>
      <c r="J11">
        <v>1</v>
      </c>
      <c r="K11" s="65">
        <v>2313</v>
      </c>
      <c r="L11">
        <v>4</v>
      </c>
    </row>
    <row r="12" spans="1:12">
      <c r="A12" s="65">
        <v>2309</v>
      </c>
      <c r="B12">
        <v>0</v>
      </c>
      <c r="C12" s="65">
        <v>2325</v>
      </c>
      <c r="D12">
        <v>0</v>
      </c>
      <c r="E12" s="65">
        <v>2316</v>
      </c>
      <c r="F12">
        <v>3</v>
      </c>
      <c r="G12" s="65">
        <v>2316</v>
      </c>
      <c r="H12">
        <v>0</v>
      </c>
      <c r="I12" s="65">
        <v>2317</v>
      </c>
      <c r="J12">
        <v>2</v>
      </c>
      <c r="K12" s="65">
        <v>2322</v>
      </c>
      <c r="L12">
        <v>5</v>
      </c>
    </row>
    <row r="13" spans="1:12">
      <c r="A13" s="65">
        <v>2310</v>
      </c>
      <c r="B13">
        <v>0</v>
      </c>
      <c r="C13" s="65">
        <v>2333</v>
      </c>
      <c r="D13">
        <v>0</v>
      </c>
      <c r="E13" s="65">
        <v>2319</v>
      </c>
      <c r="F13">
        <v>3</v>
      </c>
      <c r="G13" s="65">
        <v>2319</v>
      </c>
      <c r="H13">
        <v>0</v>
      </c>
      <c r="I13" s="65">
        <v>2318</v>
      </c>
      <c r="J13">
        <v>1</v>
      </c>
      <c r="K13" s="65">
        <v>2331</v>
      </c>
      <c r="L13">
        <v>3</v>
      </c>
    </row>
    <row r="14" spans="1:12">
      <c r="A14" s="65">
        <v>2312</v>
      </c>
      <c r="B14">
        <v>0</v>
      </c>
      <c r="C14" s="65">
        <v>2334</v>
      </c>
      <c r="D14">
        <v>0</v>
      </c>
      <c r="E14" s="65">
        <v>2321</v>
      </c>
      <c r="F14">
        <v>1</v>
      </c>
      <c r="G14" s="65">
        <v>2321</v>
      </c>
      <c r="H14">
        <v>0</v>
      </c>
      <c r="I14" s="65">
        <v>2320</v>
      </c>
      <c r="J14">
        <v>3</v>
      </c>
      <c r="K14" s="65">
        <v>2334</v>
      </c>
      <c r="L14">
        <v>1</v>
      </c>
    </row>
    <row r="15" spans="1:12">
      <c r="A15" s="65">
        <v>2313</v>
      </c>
      <c r="B15">
        <v>0</v>
      </c>
      <c r="C15" s="65">
        <v>2335</v>
      </c>
      <c r="D15">
        <v>0</v>
      </c>
      <c r="E15" s="65">
        <v>2323</v>
      </c>
      <c r="F15">
        <v>3</v>
      </c>
      <c r="G15" s="65">
        <v>2323</v>
      </c>
      <c r="H15">
        <v>0</v>
      </c>
      <c r="I15" s="65">
        <v>2324</v>
      </c>
      <c r="J15">
        <v>2</v>
      </c>
      <c r="K15" s="65">
        <v>2336</v>
      </c>
      <c r="L15">
        <v>4</v>
      </c>
    </row>
    <row r="16" spans="1:12">
      <c r="A16" s="65">
        <v>2314</v>
      </c>
      <c r="B16">
        <v>0</v>
      </c>
      <c r="C16" s="65">
        <v>2339</v>
      </c>
      <c r="D16">
        <v>0</v>
      </c>
      <c r="E16" s="65">
        <v>2325</v>
      </c>
      <c r="F16">
        <v>2</v>
      </c>
      <c r="G16" s="65">
        <v>2325</v>
      </c>
      <c r="H16">
        <v>0</v>
      </c>
      <c r="I16" s="65">
        <v>2326</v>
      </c>
      <c r="J16">
        <v>4</v>
      </c>
      <c r="K16" s="65">
        <v>2343</v>
      </c>
      <c r="L16">
        <v>4</v>
      </c>
    </row>
    <row r="17" spans="1:12">
      <c r="A17" s="65">
        <v>2315</v>
      </c>
      <c r="B17">
        <v>0</v>
      </c>
      <c r="C17" s="65">
        <v>2342</v>
      </c>
      <c r="D17">
        <v>0</v>
      </c>
      <c r="E17" s="65">
        <v>2330</v>
      </c>
      <c r="F17">
        <v>2</v>
      </c>
      <c r="G17" s="65">
        <v>2330</v>
      </c>
      <c r="H17">
        <v>0</v>
      </c>
      <c r="I17" s="65">
        <v>2327</v>
      </c>
      <c r="J17">
        <v>3</v>
      </c>
      <c r="K17" s="65">
        <v>2347</v>
      </c>
      <c r="L17">
        <v>2</v>
      </c>
    </row>
    <row r="18" spans="1:12">
      <c r="A18" s="65">
        <v>2316</v>
      </c>
      <c r="B18">
        <v>0</v>
      </c>
      <c r="C18" s="65">
        <v>2343</v>
      </c>
      <c r="D18">
        <v>0</v>
      </c>
      <c r="E18" s="65">
        <v>2335</v>
      </c>
      <c r="F18">
        <v>3</v>
      </c>
      <c r="G18" s="65">
        <v>2335</v>
      </c>
      <c r="H18">
        <v>0</v>
      </c>
      <c r="I18" s="65">
        <v>2328</v>
      </c>
      <c r="J18">
        <v>5</v>
      </c>
      <c r="K18" s="65">
        <v>2349</v>
      </c>
      <c r="L18">
        <v>3</v>
      </c>
    </row>
    <row r="19" spans="1:12">
      <c r="A19" s="65">
        <v>2317</v>
      </c>
      <c r="B19">
        <v>0</v>
      </c>
      <c r="C19" s="65">
        <v>2345</v>
      </c>
      <c r="D19">
        <v>0</v>
      </c>
      <c r="E19" s="65">
        <v>2339</v>
      </c>
      <c r="F19">
        <v>0</v>
      </c>
      <c r="G19" s="65">
        <v>2339</v>
      </c>
      <c r="H19">
        <v>0</v>
      </c>
      <c r="I19" s="65">
        <v>2329</v>
      </c>
      <c r="J19">
        <v>1</v>
      </c>
      <c r="K19" s="65">
        <v>2354</v>
      </c>
      <c r="L19">
        <v>2</v>
      </c>
    </row>
    <row r="20" spans="1:12">
      <c r="A20" s="65">
        <v>2318</v>
      </c>
      <c r="B20">
        <v>0</v>
      </c>
      <c r="C20" s="65">
        <v>2346</v>
      </c>
      <c r="D20">
        <v>0</v>
      </c>
      <c r="E20" s="65">
        <v>2340</v>
      </c>
      <c r="F20">
        <v>2</v>
      </c>
      <c r="G20" s="65">
        <v>2340</v>
      </c>
      <c r="H20">
        <v>0</v>
      </c>
      <c r="I20" s="65">
        <v>2332</v>
      </c>
      <c r="J20">
        <v>3</v>
      </c>
      <c r="K20" s="65">
        <v>2356</v>
      </c>
      <c r="L20">
        <v>4</v>
      </c>
    </row>
    <row r="21" spans="1:12">
      <c r="A21" s="65">
        <v>2320</v>
      </c>
      <c r="B21">
        <v>0</v>
      </c>
      <c r="C21" s="65">
        <v>2351</v>
      </c>
      <c r="D21">
        <v>0</v>
      </c>
      <c r="E21" s="65">
        <v>2342</v>
      </c>
      <c r="F21">
        <v>0</v>
      </c>
      <c r="G21" s="65">
        <v>2342</v>
      </c>
      <c r="H21">
        <v>0</v>
      </c>
      <c r="I21" s="65">
        <v>2333</v>
      </c>
      <c r="J21">
        <v>0</v>
      </c>
      <c r="K21" s="65">
        <v>2359</v>
      </c>
      <c r="L21">
        <v>2</v>
      </c>
    </row>
    <row r="22" spans="1:12" ht="15">
      <c r="A22" s="65">
        <v>2321</v>
      </c>
      <c r="B22">
        <v>0</v>
      </c>
      <c r="C22" s="65">
        <v>2352</v>
      </c>
      <c r="D22">
        <v>0</v>
      </c>
      <c r="E22" s="65">
        <v>2344</v>
      </c>
      <c r="F22">
        <v>4</v>
      </c>
      <c r="G22" s="65">
        <v>2344</v>
      </c>
      <c r="H22">
        <v>0</v>
      </c>
      <c r="I22" s="65">
        <v>2337</v>
      </c>
      <c r="J22">
        <v>5</v>
      </c>
      <c r="K22" s="65">
        <v>2361</v>
      </c>
      <c r="L22">
        <v>5</v>
      </c>
    </row>
    <row r="23" spans="1:12" ht="15">
      <c r="A23" s="65">
        <v>2322</v>
      </c>
      <c r="B23">
        <v>0</v>
      </c>
      <c r="C23" s="65">
        <v>2353</v>
      </c>
      <c r="D23">
        <v>0</v>
      </c>
      <c r="E23" s="65">
        <v>2345</v>
      </c>
      <c r="F23">
        <v>3</v>
      </c>
      <c r="G23" s="65">
        <v>2345</v>
      </c>
      <c r="H23">
        <v>0</v>
      </c>
      <c r="I23" s="65">
        <v>2338</v>
      </c>
      <c r="J23">
        <v>2</v>
      </c>
      <c r="K23" s="65">
        <v>2363</v>
      </c>
      <c r="L23">
        <v>2</v>
      </c>
    </row>
    <row r="24" spans="1:12" ht="15">
      <c r="A24" s="65">
        <v>2323</v>
      </c>
      <c r="B24">
        <v>0</v>
      </c>
      <c r="C24" s="65">
        <v>2359</v>
      </c>
      <c r="D24">
        <v>0</v>
      </c>
      <c r="E24" s="68">
        <v>2346</v>
      </c>
      <c r="F24">
        <v>2</v>
      </c>
      <c r="G24" s="65">
        <v>2346</v>
      </c>
      <c r="H24">
        <v>0</v>
      </c>
      <c r="I24" s="65">
        <v>2341</v>
      </c>
      <c r="J24">
        <v>5</v>
      </c>
      <c r="K24" s="65">
        <v>2367</v>
      </c>
      <c r="L24">
        <v>3</v>
      </c>
    </row>
    <row r="25" spans="1:12" ht="15">
      <c r="A25" s="65">
        <v>2324</v>
      </c>
      <c r="B25">
        <v>0</v>
      </c>
      <c r="C25" s="65">
        <v>2360</v>
      </c>
      <c r="D25">
        <v>0</v>
      </c>
      <c r="E25" s="65">
        <v>2347</v>
      </c>
      <c r="F25">
        <v>0</v>
      </c>
      <c r="G25" s="65">
        <v>2348</v>
      </c>
      <c r="H25">
        <v>0</v>
      </c>
      <c r="I25" s="65">
        <v>2350</v>
      </c>
      <c r="J25">
        <v>4</v>
      </c>
      <c r="K25" s="65">
        <v>2376</v>
      </c>
      <c r="L25">
        <v>3</v>
      </c>
    </row>
    <row r="26" spans="1:12" ht="15">
      <c r="A26" s="65">
        <v>2326</v>
      </c>
      <c r="B26">
        <v>0</v>
      </c>
      <c r="C26" s="65">
        <v>2363</v>
      </c>
      <c r="D26">
        <v>0</v>
      </c>
      <c r="E26" s="65">
        <v>2348</v>
      </c>
      <c r="F26">
        <v>3</v>
      </c>
      <c r="G26" s="65">
        <v>2355</v>
      </c>
      <c r="H26">
        <v>0</v>
      </c>
      <c r="I26" s="65">
        <v>2351</v>
      </c>
      <c r="J26">
        <v>1</v>
      </c>
      <c r="K26" s="65">
        <v>2379</v>
      </c>
      <c r="L26">
        <v>3</v>
      </c>
    </row>
    <row r="27" spans="1:12" ht="15">
      <c r="A27" s="65">
        <v>2327</v>
      </c>
      <c r="B27">
        <v>0</v>
      </c>
      <c r="C27" s="65">
        <v>2364</v>
      </c>
      <c r="D27">
        <v>0</v>
      </c>
      <c r="E27" s="65">
        <v>2355</v>
      </c>
      <c r="F27">
        <v>5</v>
      </c>
      <c r="G27" s="65">
        <v>2357</v>
      </c>
      <c r="H27">
        <v>0</v>
      </c>
      <c r="I27" s="65">
        <v>2352</v>
      </c>
      <c r="J27">
        <v>2</v>
      </c>
      <c r="K27" s="65">
        <v>2381</v>
      </c>
      <c r="L27">
        <v>1</v>
      </c>
    </row>
    <row r="28" spans="1:12" ht="15">
      <c r="A28" s="65">
        <v>2328</v>
      </c>
      <c r="B28">
        <v>0</v>
      </c>
      <c r="C28" s="65">
        <v>2366</v>
      </c>
      <c r="D28">
        <v>0</v>
      </c>
      <c r="E28" s="65">
        <v>2357</v>
      </c>
      <c r="F28">
        <v>0</v>
      </c>
      <c r="G28" s="65">
        <v>2358</v>
      </c>
      <c r="H28">
        <v>0</v>
      </c>
      <c r="I28" s="65">
        <v>2353</v>
      </c>
      <c r="J28">
        <v>3</v>
      </c>
      <c r="K28" s="65">
        <v>2382</v>
      </c>
      <c r="L28">
        <v>3</v>
      </c>
    </row>
    <row r="29" spans="1:12" ht="15">
      <c r="A29" s="65">
        <v>2329</v>
      </c>
      <c r="B29">
        <v>0</v>
      </c>
      <c r="C29" s="65">
        <v>2374</v>
      </c>
      <c r="D29">
        <v>0</v>
      </c>
      <c r="E29" s="65">
        <v>2358</v>
      </c>
      <c r="F29">
        <v>2</v>
      </c>
      <c r="G29" s="65">
        <v>2360</v>
      </c>
      <c r="H29">
        <v>0</v>
      </c>
      <c r="I29" s="65">
        <v>2362</v>
      </c>
      <c r="J29">
        <v>4</v>
      </c>
      <c r="K29" s="65">
        <v>2384</v>
      </c>
      <c r="L29">
        <v>1</v>
      </c>
    </row>
    <row r="30" spans="1:12" ht="15">
      <c r="A30" s="65">
        <v>2330</v>
      </c>
      <c r="B30">
        <v>0</v>
      </c>
      <c r="C30" s="65">
        <v>2375</v>
      </c>
      <c r="D30">
        <v>0</v>
      </c>
      <c r="E30" s="65">
        <v>2360</v>
      </c>
      <c r="F30">
        <v>3</v>
      </c>
      <c r="G30" s="65">
        <v>2364</v>
      </c>
      <c r="H30">
        <v>0</v>
      </c>
      <c r="I30" s="65">
        <v>2365</v>
      </c>
      <c r="J30">
        <v>4</v>
      </c>
      <c r="K30" s="65">
        <v>2385</v>
      </c>
      <c r="L30">
        <v>2</v>
      </c>
    </row>
    <row r="31" spans="1:12" ht="15">
      <c r="A31" s="65">
        <v>2331</v>
      </c>
      <c r="B31">
        <v>0</v>
      </c>
      <c r="C31" s="65">
        <v>2380</v>
      </c>
      <c r="D31">
        <v>0</v>
      </c>
      <c r="E31" s="65">
        <v>2364</v>
      </c>
      <c r="F31">
        <v>4</v>
      </c>
      <c r="G31" s="65">
        <v>2366</v>
      </c>
      <c r="H31">
        <v>0</v>
      </c>
      <c r="I31" s="65">
        <v>2368</v>
      </c>
      <c r="J31">
        <v>3</v>
      </c>
      <c r="K31" s="65">
        <v>2389</v>
      </c>
      <c r="L31">
        <v>3</v>
      </c>
    </row>
    <row r="32" spans="1:12" ht="15">
      <c r="A32" s="65">
        <v>2332</v>
      </c>
      <c r="B32">
        <v>0</v>
      </c>
      <c r="E32" s="65">
        <v>2366</v>
      </c>
      <c r="F32">
        <v>1</v>
      </c>
      <c r="G32" s="65">
        <v>2370</v>
      </c>
      <c r="H32">
        <v>0</v>
      </c>
      <c r="I32" s="65">
        <v>2369</v>
      </c>
      <c r="J32">
        <v>2</v>
      </c>
      <c r="K32" s="65">
        <v>2392</v>
      </c>
      <c r="L32">
        <v>1</v>
      </c>
    </row>
    <row r="33" spans="1:12" ht="15">
      <c r="A33" s="65">
        <v>2336</v>
      </c>
      <c r="B33">
        <v>0</v>
      </c>
      <c r="E33" s="65">
        <v>2370</v>
      </c>
      <c r="F33">
        <v>2</v>
      </c>
      <c r="G33" s="65">
        <v>2371</v>
      </c>
      <c r="H33">
        <v>0</v>
      </c>
      <c r="I33" s="65">
        <v>2372</v>
      </c>
      <c r="J33">
        <v>5</v>
      </c>
      <c r="K33" s="65">
        <v>2395</v>
      </c>
      <c r="L33">
        <v>0</v>
      </c>
    </row>
    <row r="34" spans="1:12" ht="15">
      <c r="A34" s="65">
        <v>2337</v>
      </c>
      <c r="B34">
        <v>0</v>
      </c>
      <c r="E34" s="65">
        <v>2371</v>
      </c>
      <c r="F34">
        <v>1</v>
      </c>
      <c r="G34" s="65">
        <v>2373</v>
      </c>
      <c r="H34">
        <v>0</v>
      </c>
      <c r="I34" s="65">
        <v>2374</v>
      </c>
      <c r="J34">
        <v>4</v>
      </c>
      <c r="K34" s="65">
        <v>2396</v>
      </c>
      <c r="L34">
        <v>5</v>
      </c>
    </row>
    <row r="35" spans="1:12" ht="15">
      <c r="A35" s="65">
        <v>2338</v>
      </c>
      <c r="B35">
        <v>0</v>
      </c>
      <c r="E35" s="65">
        <v>2373</v>
      </c>
      <c r="F35">
        <v>0</v>
      </c>
      <c r="G35" s="65">
        <v>2375</v>
      </c>
      <c r="H35">
        <v>0</v>
      </c>
      <c r="I35" s="65">
        <v>2383</v>
      </c>
      <c r="J35">
        <v>2</v>
      </c>
      <c r="K35" s="69"/>
    </row>
    <row r="36" spans="1:12" ht="15">
      <c r="A36" s="65">
        <v>2340</v>
      </c>
      <c r="B36">
        <v>0</v>
      </c>
      <c r="E36" s="65">
        <v>2375</v>
      </c>
      <c r="F36">
        <v>1</v>
      </c>
      <c r="G36" s="65">
        <v>2377</v>
      </c>
      <c r="H36">
        <v>0</v>
      </c>
      <c r="I36" s="65">
        <v>2390</v>
      </c>
      <c r="J36">
        <v>3</v>
      </c>
      <c r="K36" s="70"/>
    </row>
    <row r="37" spans="1:12" ht="15">
      <c r="A37" s="65">
        <v>2341</v>
      </c>
      <c r="B37">
        <v>0</v>
      </c>
      <c r="E37" s="65">
        <v>2377</v>
      </c>
      <c r="F37">
        <v>3</v>
      </c>
      <c r="G37" s="65">
        <v>2378</v>
      </c>
      <c r="H37">
        <v>0</v>
      </c>
      <c r="I37" s="65">
        <v>2391</v>
      </c>
      <c r="J37">
        <v>5</v>
      </c>
      <c r="K37" s="70"/>
    </row>
    <row r="38" spans="1:12" ht="15">
      <c r="A38" s="65">
        <v>2344</v>
      </c>
      <c r="B38">
        <v>0</v>
      </c>
      <c r="E38" s="65">
        <v>2378</v>
      </c>
      <c r="F38">
        <v>3</v>
      </c>
      <c r="G38" s="65">
        <v>2380</v>
      </c>
      <c r="H38">
        <v>0</v>
      </c>
      <c r="I38" s="65">
        <v>2393</v>
      </c>
      <c r="J38">
        <v>5</v>
      </c>
      <c r="K38" s="70"/>
    </row>
    <row r="39" spans="1:12" ht="15">
      <c r="A39" s="65">
        <v>2347</v>
      </c>
      <c r="B39">
        <v>0</v>
      </c>
      <c r="E39" s="65">
        <v>2380</v>
      </c>
      <c r="F39">
        <v>2</v>
      </c>
      <c r="G39" s="65">
        <v>2386</v>
      </c>
      <c r="H39">
        <v>0</v>
      </c>
      <c r="K39" s="70"/>
    </row>
    <row r="40" spans="1:12" ht="15">
      <c r="A40" s="65">
        <v>2348</v>
      </c>
      <c r="B40">
        <v>0</v>
      </c>
      <c r="E40" s="68">
        <v>2381</v>
      </c>
      <c r="F40">
        <v>0</v>
      </c>
      <c r="G40" s="65">
        <v>2387</v>
      </c>
      <c r="H40">
        <v>0</v>
      </c>
      <c r="K40" s="70"/>
    </row>
    <row r="41" spans="1:12" ht="15">
      <c r="A41" s="65">
        <v>2349</v>
      </c>
      <c r="B41">
        <v>0</v>
      </c>
      <c r="E41" s="65">
        <v>2386</v>
      </c>
      <c r="F41">
        <v>1</v>
      </c>
      <c r="G41" s="65">
        <v>2388</v>
      </c>
      <c r="H41">
        <v>0</v>
      </c>
      <c r="K41" s="70"/>
    </row>
    <row r="42" spans="1:12" ht="15">
      <c r="A42" s="65">
        <v>2350</v>
      </c>
      <c r="B42">
        <v>0</v>
      </c>
      <c r="E42" s="65">
        <v>2387</v>
      </c>
      <c r="F42">
        <v>0</v>
      </c>
      <c r="G42" s="65">
        <v>2394</v>
      </c>
      <c r="H42">
        <v>0</v>
      </c>
      <c r="K42" s="70"/>
    </row>
    <row r="43" spans="1:12" ht="15">
      <c r="A43" s="65">
        <v>2354</v>
      </c>
      <c r="B43">
        <v>0</v>
      </c>
      <c r="E43" s="65">
        <v>2388</v>
      </c>
      <c r="F43">
        <v>0</v>
      </c>
      <c r="G43" s="69"/>
      <c r="J43" t="s">
        <v>62</v>
      </c>
      <c r="K43" s="70"/>
    </row>
    <row r="44" spans="1:12" ht="15">
      <c r="A44" s="65">
        <v>2355</v>
      </c>
      <c r="B44">
        <v>0</v>
      </c>
      <c r="E44" s="65">
        <v>2394</v>
      </c>
      <c r="F44">
        <v>2</v>
      </c>
      <c r="G44" s="70"/>
      <c r="K44" s="70"/>
    </row>
    <row r="45" spans="1:12" ht="15">
      <c r="A45" s="65">
        <v>2356</v>
      </c>
      <c r="B45">
        <v>0</v>
      </c>
      <c r="E45" s="70"/>
      <c r="G45" s="70"/>
      <c r="K45" s="70"/>
    </row>
    <row r="46" spans="1:12" ht="15">
      <c r="A46" s="65">
        <v>2357</v>
      </c>
      <c r="B46">
        <v>0</v>
      </c>
      <c r="E46" s="70"/>
      <c r="G46" s="70"/>
      <c r="K46" s="70"/>
    </row>
    <row r="47" spans="1:12" ht="15">
      <c r="A47" s="65">
        <v>2358</v>
      </c>
      <c r="B47">
        <v>0</v>
      </c>
      <c r="E47" s="70"/>
      <c r="G47" s="70"/>
      <c r="K47" s="70"/>
    </row>
    <row r="48" spans="1:12" ht="15">
      <c r="A48" s="65">
        <v>2361</v>
      </c>
      <c r="B48">
        <v>0</v>
      </c>
      <c r="E48" s="70"/>
      <c r="G48" s="70"/>
      <c r="K48" s="70"/>
    </row>
    <row r="49" spans="1:11" ht="15">
      <c r="A49" s="65">
        <v>2362</v>
      </c>
      <c r="B49">
        <v>0</v>
      </c>
      <c r="E49" s="70"/>
      <c r="G49" s="70"/>
      <c r="K49" s="70"/>
    </row>
    <row r="50" spans="1:11" ht="15">
      <c r="A50" s="65">
        <v>2365</v>
      </c>
      <c r="B50">
        <v>0</v>
      </c>
      <c r="E50" s="70"/>
      <c r="G50" s="70"/>
      <c r="K50" s="70"/>
    </row>
    <row r="51" spans="1:11" ht="15">
      <c r="A51" s="65">
        <v>2367</v>
      </c>
      <c r="B51">
        <v>0</v>
      </c>
      <c r="E51" s="70"/>
      <c r="G51" s="70"/>
      <c r="K51" s="70"/>
    </row>
    <row r="52" spans="1:11" ht="15">
      <c r="A52" s="65">
        <v>2368</v>
      </c>
      <c r="B52">
        <v>0</v>
      </c>
      <c r="E52" s="70"/>
      <c r="G52" s="70"/>
      <c r="K52" s="70"/>
    </row>
    <row r="53" spans="1:11" ht="15">
      <c r="A53" s="65">
        <v>2369</v>
      </c>
      <c r="B53">
        <v>0</v>
      </c>
      <c r="E53" s="70"/>
      <c r="G53" s="70"/>
      <c r="K53" s="70"/>
    </row>
    <row r="54" spans="1:11" ht="15">
      <c r="A54" s="65">
        <v>2370</v>
      </c>
      <c r="B54">
        <v>0</v>
      </c>
      <c r="E54" s="70"/>
      <c r="G54" s="70"/>
      <c r="K54" s="70"/>
    </row>
    <row r="55" spans="1:11" ht="15">
      <c r="A55" s="65">
        <v>2371</v>
      </c>
      <c r="B55">
        <v>0</v>
      </c>
      <c r="E55" s="70"/>
      <c r="G55" s="70"/>
      <c r="K55" s="70"/>
    </row>
    <row r="56" spans="1:11" ht="15">
      <c r="A56" s="65">
        <v>2372</v>
      </c>
      <c r="B56">
        <v>0</v>
      </c>
      <c r="E56" s="70"/>
      <c r="G56" s="70"/>
    </row>
    <row r="57" spans="1:11" ht="15">
      <c r="A57" s="65">
        <v>2373</v>
      </c>
      <c r="B57">
        <v>0</v>
      </c>
    </row>
    <row r="58" spans="1:11" ht="15">
      <c r="A58" s="65">
        <v>2376</v>
      </c>
      <c r="B58">
        <v>0</v>
      </c>
    </row>
    <row r="59" spans="1:11" ht="15">
      <c r="A59" s="65">
        <v>2377</v>
      </c>
      <c r="B59">
        <v>0</v>
      </c>
    </row>
    <row r="60" spans="1:11" ht="15">
      <c r="A60" s="65">
        <v>2378</v>
      </c>
      <c r="B60">
        <v>0</v>
      </c>
    </row>
    <row r="61" spans="1:11" ht="15">
      <c r="A61" s="65">
        <v>2379</v>
      </c>
      <c r="B61">
        <v>0</v>
      </c>
    </row>
    <row r="62" spans="1:11" ht="15">
      <c r="A62" s="65">
        <v>2381</v>
      </c>
      <c r="B62">
        <v>0</v>
      </c>
    </row>
    <row r="63" spans="1:11" ht="15">
      <c r="A63" s="65">
        <v>2382</v>
      </c>
      <c r="B63">
        <v>0</v>
      </c>
    </row>
    <row r="64" spans="1:11" ht="15">
      <c r="A64" s="65">
        <v>2383</v>
      </c>
      <c r="B64">
        <v>0</v>
      </c>
    </row>
    <row r="65" spans="1:4" ht="15">
      <c r="A65" s="65">
        <v>2384</v>
      </c>
      <c r="B65">
        <v>0</v>
      </c>
    </row>
    <row r="66" spans="1:4" ht="15">
      <c r="A66" s="65">
        <v>2385</v>
      </c>
      <c r="B66">
        <v>0</v>
      </c>
    </row>
    <row r="67" spans="1:4" ht="15">
      <c r="A67" s="65">
        <v>2386</v>
      </c>
      <c r="B67">
        <v>0</v>
      </c>
    </row>
    <row r="68" spans="1:4" ht="15">
      <c r="A68" s="65">
        <v>2387</v>
      </c>
      <c r="B68">
        <v>0</v>
      </c>
    </row>
    <row r="69" spans="1:4" ht="15">
      <c r="A69" s="65">
        <v>2388</v>
      </c>
      <c r="B69">
        <v>0</v>
      </c>
    </row>
    <row r="70" spans="1:4" ht="15">
      <c r="A70" s="65">
        <v>2389</v>
      </c>
      <c r="B70">
        <v>0</v>
      </c>
    </row>
    <row r="71" spans="1:4" ht="15">
      <c r="A71" s="65">
        <v>2390</v>
      </c>
      <c r="B71">
        <v>0</v>
      </c>
    </row>
    <row r="72" spans="1:4" ht="15">
      <c r="A72" s="65">
        <v>2391</v>
      </c>
      <c r="B72">
        <v>0</v>
      </c>
    </row>
    <row r="73" spans="1:4" ht="15">
      <c r="A73" s="65">
        <v>2392</v>
      </c>
      <c r="B73">
        <v>0</v>
      </c>
    </row>
    <row r="74" spans="1:4" ht="15">
      <c r="A74" s="65">
        <v>2393</v>
      </c>
      <c r="B74">
        <v>0</v>
      </c>
    </row>
    <row r="75" spans="1:4" ht="15">
      <c r="A75" s="65">
        <v>2394</v>
      </c>
      <c r="B75">
        <v>0</v>
      </c>
    </row>
    <row r="76" spans="1:4" ht="15">
      <c r="A76" s="65">
        <v>2395</v>
      </c>
      <c r="B76">
        <v>0</v>
      </c>
    </row>
    <row r="77" spans="1:4" ht="15">
      <c r="A77" s="65">
        <v>2396</v>
      </c>
      <c r="B77">
        <v>0</v>
      </c>
    </row>
    <row r="78" spans="1:4" ht="12.75">
      <c r="D78" t="s">
        <v>62</v>
      </c>
    </row>
  </sheetData>
  <mergeCells count="6">
    <mergeCell ref="K2:K5"/>
    <mergeCell ref="A2:A5"/>
    <mergeCell ref="C2:C5"/>
    <mergeCell ref="E2:E5"/>
    <mergeCell ref="G2:G5"/>
    <mergeCell ref="I2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"/>
  <sheetViews>
    <sheetView workbookViewId="0"/>
  </sheetViews>
  <sheetFormatPr defaultColWidth="14.42578125" defaultRowHeight="15.75" customHeight="1"/>
  <sheetData>
    <row r="1" spans="1:2" ht="15.75" customHeight="1">
      <c r="A1" t="str">
        <f ca="1">IFERROR(__xludf.DUMMYFUNCTION("IMPORTRANGE(""1eDh0bZprejd8Sk-g0arGWs1CguB5h65CsNZb4ifRJyc"",""SEM1!P6:Q125"")"),"2301")</f>
        <v>2301</v>
      </c>
      <c r="B1" t="e">
        <v>#REF!</v>
      </c>
    </row>
    <row r="2" spans="1:2" ht="15.75" customHeight="1">
      <c r="A2">
        <v>2307</v>
      </c>
      <c r="B2" t="e">
        <v>#REF!</v>
      </c>
    </row>
    <row r="3" spans="1:2" ht="15.75" customHeight="1">
      <c r="A3">
        <v>2309</v>
      </c>
      <c r="B3" t="e">
        <v>#REF!</v>
      </c>
    </row>
    <row r="4" spans="1:2" ht="15.75" customHeight="1">
      <c r="A4">
        <v>2310</v>
      </c>
      <c r="B4" t="e">
        <v>#REF!</v>
      </c>
    </row>
    <row r="5" spans="1:2" ht="15.75" customHeight="1">
      <c r="A5">
        <v>2311</v>
      </c>
      <c r="B5" t="e">
        <v>#REF!</v>
      </c>
    </row>
    <row r="6" spans="1:2" ht="15.75" customHeight="1">
      <c r="A6">
        <v>2315</v>
      </c>
      <c r="B6" t="e">
        <v>#REF!</v>
      </c>
    </row>
    <row r="7" spans="1:2" ht="15.75" customHeight="1">
      <c r="A7">
        <v>2317</v>
      </c>
      <c r="B7" t="e">
        <v>#REF!</v>
      </c>
    </row>
    <row r="8" spans="1:2" ht="15.75" customHeight="1">
      <c r="A8">
        <v>2318</v>
      </c>
      <c r="B8" t="e">
        <v>#REF!</v>
      </c>
    </row>
    <row r="9" spans="1:2" ht="15.75" customHeight="1">
      <c r="A9">
        <v>2320</v>
      </c>
      <c r="B9" t="e">
        <v>#REF!</v>
      </c>
    </row>
    <row r="10" spans="1:2" ht="15.75" customHeight="1">
      <c r="A10">
        <v>2324</v>
      </c>
      <c r="B10" t="e">
        <v>#REF!</v>
      </c>
    </row>
    <row r="11" spans="1:2" ht="15.75" customHeight="1">
      <c r="A11">
        <v>2326</v>
      </c>
      <c r="B11" t="e">
        <v>#REF!</v>
      </c>
    </row>
    <row r="12" spans="1:2" ht="15.75" customHeight="1">
      <c r="A12">
        <v>2327</v>
      </c>
      <c r="B12" t="e">
        <v>#REF!</v>
      </c>
    </row>
    <row r="13" spans="1:2" ht="15.75" customHeight="1">
      <c r="A13">
        <v>2328</v>
      </c>
      <c r="B13" t="e">
        <v>#REF!</v>
      </c>
    </row>
    <row r="14" spans="1:2" ht="15.75" customHeight="1">
      <c r="A14">
        <v>2329</v>
      </c>
      <c r="B14" t="e">
        <v>#REF!</v>
      </c>
    </row>
    <row r="15" spans="1:2" ht="15.75" customHeight="1">
      <c r="A15">
        <v>2332</v>
      </c>
      <c r="B15" t="e">
        <v>#REF!</v>
      </c>
    </row>
    <row r="16" spans="1:2" ht="15.75" customHeight="1">
      <c r="A16">
        <v>2333</v>
      </c>
      <c r="B16" t="e">
        <v>#REF!</v>
      </c>
    </row>
    <row r="17" spans="1:2" ht="15.75" customHeight="1">
      <c r="A17">
        <v>2337</v>
      </c>
      <c r="B17" t="e">
        <v>#REF!</v>
      </c>
    </row>
    <row r="18" spans="1:2" ht="15.75" customHeight="1">
      <c r="A18">
        <v>2338</v>
      </c>
      <c r="B18" t="e">
        <v>#REF!</v>
      </c>
    </row>
    <row r="19" spans="1:2" ht="15.75" customHeight="1">
      <c r="A19">
        <v>2341</v>
      </c>
      <c r="B19" t="e">
        <v>#REF!</v>
      </c>
    </row>
    <row r="20" spans="1:2" ht="15.75" customHeight="1">
      <c r="A20">
        <v>2350</v>
      </c>
      <c r="B20" t="e">
        <v>#REF!</v>
      </c>
    </row>
    <row r="21" spans="1:2" ht="15.75" customHeight="1">
      <c r="A21">
        <v>2351</v>
      </c>
      <c r="B21" t="e">
        <v>#REF!</v>
      </c>
    </row>
    <row r="22" spans="1:2" ht="12.75">
      <c r="A22">
        <v>2352</v>
      </c>
      <c r="B22" t="e">
        <v>#REF!</v>
      </c>
    </row>
    <row r="23" spans="1:2" ht="12.75">
      <c r="A23">
        <v>2353</v>
      </c>
      <c r="B23" t="e">
        <v>#REF!</v>
      </c>
    </row>
    <row r="24" spans="1:2" ht="12.75">
      <c r="A24">
        <v>2362</v>
      </c>
      <c r="B24" t="e">
        <v>#REF!</v>
      </c>
    </row>
    <row r="25" spans="1:2" ht="12.75">
      <c r="A25">
        <v>2365</v>
      </c>
      <c r="B25" t="e">
        <v>#REF!</v>
      </c>
    </row>
    <row r="26" spans="1:2" ht="12.75">
      <c r="A26">
        <v>2368</v>
      </c>
      <c r="B26" t="e">
        <v>#REF!</v>
      </c>
    </row>
    <row r="27" spans="1:2" ht="12.75">
      <c r="A27">
        <v>2369</v>
      </c>
      <c r="B27" t="e">
        <v>#REF!</v>
      </c>
    </row>
    <row r="28" spans="1:2" ht="12.75">
      <c r="A28">
        <v>2372</v>
      </c>
      <c r="B28" t="e">
        <v>#REF!</v>
      </c>
    </row>
    <row r="29" spans="1:2" ht="12.75">
      <c r="A29">
        <v>2374</v>
      </c>
      <c r="B29" t="e">
        <v>#REF!</v>
      </c>
    </row>
    <row r="30" spans="1:2" ht="12.75">
      <c r="A30">
        <v>2383</v>
      </c>
      <c r="B30" t="e">
        <v>#REF!</v>
      </c>
    </row>
    <row r="31" spans="1:2" ht="12.75">
      <c r="A31">
        <v>2390</v>
      </c>
      <c r="B31" t="e">
        <v>#REF!</v>
      </c>
    </row>
    <row r="32" spans="1:2" ht="12.75">
      <c r="A32">
        <v>2391</v>
      </c>
      <c r="B32" t="e">
        <v>#REF!</v>
      </c>
    </row>
    <row r="33" spans="1:2" ht="12.75">
      <c r="A33">
        <v>2393</v>
      </c>
      <c r="B33" t="e">
        <v>#REF!</v>
      </c>
    </row>
    <row r="34" spans="1:2" ht="12.75">
      <c r="A34">
        <v>2451</v>
      </c>
      <c r="B34" t="e">
        <v>#REF!</v>
      </c>
    </row>
    <row r="35" spans="1:2" ht="12.75">
      <c r="A35">
        <v>2457</v>
      </c>
      <c r="B35" t="e">
        <v>#REF!</v>
      </c>
    </row>
    <row r="36" spans="1:2" ht="12.75">
      <c r="A36">
        <v>2459</v>
      </c>
      <c r="B36" t="e">
        <v>#REF!</v>
      </c>
    </row>
    <row r="37" spans="1:2" ht="12.75">
      <c r="A37">
        <v>2460</v>
      </c>
      <c r="B37" t="e">
        <v>#REF!</v>
      </c>
    </row>
    <row r="38" spans="1:2" ht="12.75">
      <c r="A38">
        <v>2461</v>
      </c>
      <c r="B38" t="e">
        <v>#REF!</v>
      </c>
    </row>
    <row r="39" spans="1:2" ht="12.75">
      <c r="A39">
        <v>2467</v>
      </c>
      <c r="B39" t="e">
        <v>#REF!</v>
      </c>
    </row>
    <row r="40" spans="1:2" ht="12.75">
      <c r="A40">
        <v>2470</v>
      </c>
      <c r="B40" t="e">
        <v>#REF!</v>
      </c>
    </row>
    <row r="41" spans="1:2" ht="12.75">
      <c r="A41">
        <v>2472</v>
      </c>
      <c r="B41" t="e">
        <v>#REF!</v>
      </c>
    </row>
    <row r="42" spans="1:2" ht="12.75">
      <c r="A42">
        <v>2475</v>
      </c>
      <c r="B42" t="e">
        <v>#REF!</v>
      </c>
    </row>
    <row r="43" spans="1:2" ht="12.75">
      <c r="A43">
        <v>2477</v>
      </c>
      <c r="B43" t="e">
        <v>#REF!</v>
      </c>
    </row>
    <row r="44" spans="1:2" ht="12.75">
      <c r="A44">
        <v>2479</v>
      </c>
      <c r="B44" t="e">
        <v>#REF!</v>
      </c>
    </row>
    <row r="45" spans="1:2" ht="12.75">
      <c r="A45">
        <v>2480</v>
      </c>
      <c r="B45" t="e">
        <v>#REF!</v>
      </c>
    </row>
    <row r="46" spans="1:2" ht="12.75">
      <c r="A46">
        <v>2489</v>
      </c>
      <c r="B46" t="e">
        <v>#REF!</v>
      </c>
    </row>
    <row r="47" spans="1:2" ht="12.75">
      <c r="A47">
        <v>2493</v>
      </c>
      <c r="B47" t="e">
        <v>#REF!</v>
      </c>
    </row>
    <row r="48" spans="1:2" ht="12.75">
      <c r="A48">
        <v>2494</v>
      </c>
      <c r="B48" t="e">
        <v>#REF!</v>
      </c>
    </row>
    <row r="49" spans="1:2" ht="12.75">
      <c r="A49">
        <v>2495</v>
      </c>
      <c r="B49" t="e">
        <v>#REF!</v>
      </c>
    </row>
    <row r="50" spans="1:2" ht="12.75">
      <c r="A50">
        <v>2496</v>
      </c>
      <c r="B50" t="e">
        <v>#REF!</v>
      </c>
    </row>
    <row r="51" spans="1:2" ht="12.75">
      <c r="A51">
        <v>2497</v>
      </c>
      <c r="B51" t="e">
        <v>#REF!</v>
      </c>
    </row>
    <row r="52" spans="1:2" ht="12.75">
      <c r="A52">
        <v>2502</v>
      </c>
      <c r="B52" t="e">
        <v>#REF!</v>
      </c>
    </row>
    <row r="53" spans="1:2" ht="12.75">
      <c r="A53">
        <v>2503</v>
      </c>
      <c r="B53" t="e">
        <v>#REF!</v>
      </c>
    </row>
    <row r="54" spans="1:2" ht="12.75">
      <c r="A54">
        <v>2504</v>
      </c>
      <c r="B54" t="e">
        <v>#REF!</v>
      </c>
    </row>
    <row r="55" spans="1:2" ht="12.75">
      <c r="A55">
        <v>2505</v>
      </c>
      <c r="B55" t="e">
        <v>#REF!</v>
      </c>
    </row>
    <row r="56" spans="1:2" ht="12.75">
      <c r="A56">
        <v>2513</v>
      </c>
      <c r="B56" t="e">
        <v>#REF!</v>
      </c>
    </row>
    <row r="57" spans="1:2" ht="12.75">
      <c r="A57">
        <v>2516</v>
      </c>
      <c r="B57" t="e">
        <v>#REF!</v>
      </c>
    </row>
    <row r="58" spans="1:2" ht="12.75">
      <c r="A58">
        <v>2519</v>
      </c>
      <c r="B58" t="e">
        <v>#REF!</v>
      </c>
    </row>
    <row r="59" spans="1:2" ht="12.75">
      <c r="A59">
        <v>2520</v>
      </c>
      <c r="B59" t="e">
        <v>#REF!</v>
      </c>
    </row>
    <row r="60" spans="1:2" ht="12.75">
      <c r="A60">
        <v>2522</v>
      </c>
      <c r="B60" t="e">
        <v>#REF!</v>
      </c>
    </row>
    <row r="61" spans="1:2" ht="12.75">
      <c r="A61">
        <v>2528</v>
      </c>
      <c r="B61" t="e">
        <v>#REF!</v>
      </c>
    </row>
    <row r="62" spans="1:2" ht="12.75">
      <c r="A62">
        <v>2530</v>
      </c>
      <c r="B62" t="e">
        <v>#REF!</v>
      </c>
    </row>
    <row r="63" spans="1:2" ht="12.75">
      <c r="A63">
        <v>2533</v>
      </c>
      <c r="B63" t="e">
        <v>#REF!</v>
      </c>
    </row>
    <row r="64" spans="1:2" ht="12.75">
      <c r="A64">
        <v>2534</v>
      </c>
      <c r="B64" t="e">
        <v>#REF!</v>
      </c>
    </row>
    <row r="65" spans="1:2" ht="12.75">
      <c r="A65">
        <v>2537</v>
      </c>
      <c r="B65" t="e">
        <v>#REF!</v>
      </c>
    </row>
    <row r="66" spans="1:2" ht="12.75">
      <c r="A66">
        <v>2538</v>
      </c>
      <c r="B66" t="e">
        <v>#REF!</v>
      </c>
    </row>
    <row r="67" spans="1:2" ht="12.75">
      <c r="B67" t="e">
        <v>#REF!</v>
      </c>
    </row>
    <row r="68" spans="1:2" ht="12.75">
      <c r="A68">
        <v>2601</v>
      </c>
      <c r="B68" t="e">
        <v>#REF!</v>
      </c>
    </row>
    <row r="69" spans="1:2" ht="12.75">
      <c r="A69">
        <v>2604</v>
      </c>
      <c r="B69" t="e">
        <v>#REF!</v>
      </c>
    </row>
    <row r="70" spans="1:2" ht="12.75">
      <c r="A70">
        <v>2610</v>
      </c>
      <c r="B70" t="e">
        <v>#REF!</v>
      </c>
    </row>
    <row r="71" spans="1:2" ht="12.75">
      <c r="A71">
        <v>2615</v>
      </c>
      <c r="B71" t="e">
        <v>#REF!</v>
      </c>
    </row>
    <row r="72" spans="1:2" ht="12.75">
      <c r="A72">
        <v>2619</v>
      </c>
      <c r="B72" t="e">
        <v>#REF!</v>
      </c>
    </row>
    <row r="73" spans="1:2" ht="12.75">
      <c r="A73">
        <v>2621</v>
      </c>
      <c r="B73" t="e">
        <v>#REF!</v>
      </c>
    </row>
    <row r="74" spans="1:2" ht="12.75">
      <c r="A74">
        <v>2622</v>
      </c>
      <c r="B74" t="e">
        <v>#REF!</v>
      </c>
    </row>
    <row r="75" spans="1:2" ht="12.75">
      <c r="A75">
        <v>2623</v>
      </c>
      <c r="B75" t="e">
        <v>#REF!</v>
      </c>
    </row>
    <row r="76" spans="1:2" ht="12.75">
      <c r="A76">
        <v>2624</v>
      </c>
      <c r="B76" t="e">
        <v>#REF!</v>
      </c>
    </row>
    <row r="77" spans="1:2" ht="12.75">
      <c r="A77">
        <v>2625</v>
      </c>
      <c r="B77" t="e">
        <v>#REF!</v>
      </c>
    </row>
    <row r="78" spans="1:2" ht="12.75">
      <c r="A78">
        <v>2626</v>
      </c>
      <c r="B78" t="e">
        <v>#REF!</v>
      </c>
    </row>
    <row r="79" spans="1:2" ht="12.75">
      <c r="A79">
        <v>2628</v>
      </c>
      <c r="B79" t="e">
        <v>#REF!</v>
      </c>
    </row>
    <row r="80" spans="1:2" ht="12.75">
      <c r="A80">
        <v>2629</v>
      </c>
      <c r="B80" t="e">
        <v>#REF!</v>
      </c>
    </row>
    <row r="81" spans="1:2" ht="12.75">
      <c r="A81">
        <v>2631</v>
      </c>
      <c r="B81" t="e">
        <v>#REF!</v>
      </c>
    </row>
    <row r="82" spans="1:2" ht="12.75">
      <c r="A82">
        <v>2633</v>
      </c>
      <c r="B82" t="e">
        <v>#REF!</v>
      </c>
    </row>
    <row r="83" spans="1:2" ht="12.75">
      <c r="A83">
        <v>2635</v>
      </c>
      <c r="B83" t="e">
        <v>#REF!</v>
      </c>
    </row>
    <row r="84" spans="1:2" ht="12.75">
      <c r="A84">
        <v>2637</v>
      </c>
      <c r="B84" t="e">
        <v>#REF!</v>
      </c>
    </row>
    <row r="85" spans="1:2" ht="12.75">
      <c r="A85">
        <v>2638</v>
      </c>
      <c r="B85" t="e">
        <v>#REF!</v>
      </c>
    </row>
    <row r="86" spans="1:2" ht="12.75">
      <c r="A86">
        <v>2641</v>
      </c>
      <c r="B86" t="e">
        <v>#REF!</v>
      </c>
    </row>
    <row r="87" spans="1:2" ht="12.75">
      <c r="A87">
        <v>2643</v>
      </c>
      <c r="B87" t="e">
        <v>#REF!</v>
      </c>
    </row>
    <row r="88" spans="1:2" ht="12.75">
      <c r="A88">
        <v>2644</v>
      </c>
      <c r="B88" t="e">
        <v>#REF!</v>
      </c>
    </row>
    <row r="89" spans="1:2" ht="12.75">
      <c r="A89">
        <v>2645</v>
      </c>
      <c r="B89" t="e">
        <v>#REF!</v>
      </c>
    </row>
    <row r="90" spans="1:2" ht="12.75">
      <c r="A90">
        <v>2646</v>
      </c>
      <c r="B90" t="e">
        <v>#REF!</v>
      </c>
    </row>
    <row r="91" spans="1:2" ht="12.75">
      <c r="A91">
        <v>2649</v>
      </c>
      <c r="B91" t="e">
        <v>#REF!</v>
      </c>
    </row>
    <row r="92" spans="1:2" ht="12.75">
      <c r="A92">
        <v>2651</v>
      </c>
      <c r="B92" t="e">
        <v>#REF!</v>
      </c>
    </row>
    <row r="93" spans="1:2" ht="12.75">
      <c r="A93">
        <v>2654</v>
      </c>
      <c r="B93" t="e">
        <v>#REF!</v>
      </c>
    </row>
    <row r="94" spans="1:2" ht="12.75">
      <c r="A94">
        <v>2661</v>
      </c>
      <c r="B94" t="e">
        <v>#REF!</v>
      </c>
    </row>
    <row r="95" spans="1:2" ht="12.75">
      <c r="A95">
        <v>2664</v>
      </c>
      <c r="B95" t="e">
        <v>#REF!</v>
      </c>
    </row>
    <row r="96" spans="1:2" ht="12.75">
      <c r="A96">
        <v>2665</v>
      </c>
      <c r="B96" t="e">
        <v>#REF!</v>
      </c>
    </row>
    <row r="97" spans="1:2" ht="12.75">
      <c r="A97">
        <v>2666</v>
      </c>
      <c r="B97" t="e">
        <v>#REF!</v>
      </c>
    </row>
    <row r="98" spans="1:2" ht="12.75">
      <c r="A98">
        <v>2667</v>
      </c>
      <c r="B98" t="e">
        <v>#REF!</v>
      </c>
    </row>
    <row r="99" spans="1:2" ht="12.75">
      <c r="A99">
        <v>2668</v>
      </c>
      <c r="B99" t="e">
        <v>#REF!</v>
      </c>
    </row>
    <row r="100" spans="1:2" ht="12.75">
      <c r="A100">
        <v>2676</v>
      </c>
      <c r="B100" t="e">
        <v>#REF!</v>
      </c>
    </row>
    <row r="101" spans="1:2" ht="12.75">
      <c r="A101">
        <v>2677</v>
      </c>
      <c r="B101" t="e">
        <v>#REF!</v>
      </c>
    </row>
    <row r="102" spans="1:2" ht="12.75">
      <c r="A102">
        <v>2681</v>
      </c>
      <c r="B102" t="e">
        <v>#REF!</v>
      </c>
    </row>
    <row r="103" spans="1:2" ht="12.75">
      <c r="A103">
        <v>2686</v>
      </c>
      <c r="B103" t="e">
        <v>#REF!</v>
      </c>
    </row>
    <row r="104" spans="1:2" ht="12.75">
      <c r="A104">
        <v>2689</v>
      </c>
      <c r="B104" t="e"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/>
  </sheetViews>
  <sheetFormatPr defaultColWidth="14.42578125" defaultRowHeight="15.75" customHeight="1"/>
  <sheetData>
    <row r="1" spans="1:5" ht="15.75" customHeight="1">
      <c r="A1" t="str">
        <f ca="1">IFERROR(__xludf.DUMMYFUNCTION("IMPORTRANGE(""1JqnQi6QJ1sMs0yP_cd1aV2Z-TPY4lT_HfoTdJdqXBH0"",""SEM1!P6:Q120"")"),"2301")</f>
        <v>2301</v>
      </c>
      <c r="B1">
        <v>2</v>
      </c>
      <c r="D1" t="str">
        <f ca="1">IFERROR(__xludf.DUMMYFUNCTION("IMPORTRANGE(""1xdF50wJNzW7wgi36L8a853Mff8iLj0ZIaZT1EG0Envo"",""sem1!l6:m120"")"),"2301")</f>
        <v>2301</v>
      </c>
      <c r="E1" t="e">
        <v>#REF!</v>
      </c>
    </row>
    <row r="2" spans="1:5" ht="15.75" customHeight="1">
      <c r="A2">
        <v>2303</v>
      </c>
      <c r="B2">
        <v>3</v>
      </c>
      <c r="D2">
        <v>2303</v>
      </c>
      <c r="E2" t="e">
        <v>#REF!</v>
      </c>
    </row>
    <row r="3" spans="1:5" ht="15.75" customHeight="1">
      <c r="A3">
        <v>2304</v>
      </c>
      <c r="B3">
        <v>2</v>
      </c>
      <c r="D3">
        <v>2304</v>
      </c>
      <c r="E3" t="e">
        <v>#REF!</v>
      </c>
    </row>
    <row r="4" spans="1:5" ht="15.75" customHeight="1">
      <c r="A4">
        <v>2305</v>
      </c>
      <c r="B4">
        <v>2</v>
      </c>
      <c r="D4">
        <v>2305</v>
      </c>
      <c r="E4" t="e">
        <v>#REF!</v>
      </c>
    </row>
    <row r="5" spans="1:5" ht="15.75" customHeight="1">
      <c r="A5">
        <v>2314</v>
      </c>
      <c r="B5">
        <v>2</v>
      </c>
      <c r="D5">
        <v>2314</v>
      </c>
      <c r="E5" t="e">
        <v>#REF!</v>
      </c>
    </row>
    <row r="6" spans="1:5" ht="15.75" customHeight="1">
      <c r="A6">
        <v>2316</v>
      </c>
      <c r="B6">
        <v>1</v>
      </c>
      <c r="D6">
        <v>2316</v>
      </c>
      <c r="E6" t="e">
        <v>#REF!</v>
      </c>
    </row>
    <row r="7" spans="1:5" ht="15.75" customHeight="1">
      <c r="A7">
        <v>2319</v>
      </c>
      <c r="B7">
        <v>3</v>
      </c>
      <c r="D7">
        <v>2319</v>
      </c>
      <c r="E7" t="e">
        <v>#REF!</v>
      </c>
    </row>
    <row r="8" spans="1:5" ht="15.75" customHeight="1">
      <c r="A8">
        <v>2321</v>
      </c>
      <c r="B8">
        <v>3</v>
      </c>
      <c r="D8">
        <v>2321</v>
      </c>
      <c r="E8" t="e">
        <v>#REF!</v>
      </c>
    </row>
    <row r="9" spans="1:5" ht="15.75" customHeight="1">
      <c r="A9">
        <v>2323</v>
      </c>
      <c r="B9">
        <v>7</v>
      </c>
      <c r="D9">
        <v>2323</v>
      </c>
      <c r="E9" t="e">
        <v>#REF!</v>
      </c>
    </row>
    <row r="10" spans="1:5" ht="15.75" customHeight="1">
      <c r="A10">
        <v>2325</v>
      </c>
      <c r="B10">
        <v>0</v>
      </c>
      <c r="D10">
        <v>2325</v>
      </c>
      <c r="E10" t="e">
        <v>#REF!</v>
      </c>
    </row>
    <row r="11" spans="1:5" ht="15.75" customHeight="1">
      <c r="A11">
        <v>2330</v>
      </c>
      <c r="B11">
        <v>6</v>
      </c>
      <c r="D11">
        <v>2330</v>
      </c>
      <c r="E11" t="e">
        <v>#REF!</v>
      </c>
    </row>
    <row r="12" spans="1:5" ht="15.75" customHeight="1">
      <c r="A12">
        <v>2335</v>
      </c>
      <c r="B12">
        <v>1</v>
      </c>
      <c r="D12">
        <v>2335</v>
      </c>
      <c r="E12" t="e">
        <v>#REF!</v>
      </c>
    </row>
    <row r="13" spans="1:5" ht="15.75" customHeight="1">
      <c r="A13">
        <v>2339</v>
      </c>
      <c r="B13">
        <v>2</v>
      </c>
      <c r="D13">
        <v>2339</v>
      </c>
      <c r="E13" t="e">
        <v>#REF!</v>
      </c>
    </row>
    <row r="14" spans="1:5" ht="15.75" customHeight="1">
      <c r="A14">
        <v>2340</v>
      </c>
      <c r="B14">
        <v>5</v>
      </c>
      <c r="D14">
        <v>2340</v>
      </c>
      <c r="E14" t="e">
        <v>#REF!</v>
      </c>
    </row>
    <row r="15" spans="1:5" ht="15.75" customHeight="1">
      <c r="A15">
        <v>2342</v>
      </c>
      <c r="B15">
        <v>1</v>
      </c>
      <c r="D15">
        <v>2342</v>
      </c>
      <c r="E15" t="e">
        <v>#REF!</v>
      </c>
    </row>
    <row r="16" spans="1:5" ht="15.75" customHeight="1">
      <c r="A16">
        <v>2344</v>
      </c>
      <c r="B16">
        <v>6</v>
      </c>
      <c r="D16">
        <v>2344</v>
      </c>
      <c r="E16" t="e">
        <v>#REF!</v>
      </c>
    </row>
    <row r="17" spans="1:5" ht="15.75" customHeight="1">
      <c r="A17">
        <v>2345</v>
      </c>
      <c r="B17">
        <v>3</v>
      </c>
      <c r="D17">
        <v>2345</v>
      </c>
      <c r="E17" t="e">
        <v>#REF!</v>
      </c>
    </row>
    <row r="18" spans="1:5" ht="15.75" customHeight="1">
      <c r="A18">
        <v>2346</v>
      </c>
      <c r="B18">
        <v>0</v>
      </c>
      <c r="D18">
        <v>2346</v>
      </c>
      <c r="E18" t="e">
        <v>#REF!</v>
      </c>
    </row>
    <row r="19" spans="1:5" ht="15.75" customHeight="1">
      <c r="A19">
        <v>2347</v>
      </c>
      <c r="B19">
        <v>6</v>
      </c>
      <c r="D19">
        <v>2347</v>
      </c>
      <c r="E19" t="e">
        <v>#REF!</v>
      </c>
    </row>
    <row r="20" spans="1:5" ht="15.75" customHeight="1">
      <c r="A20">
        <v>2348</v>
      </c>
      <c r="B20">
        <v>1</v>
      </c>
      <c r="D20">
        <v>2348</v>
      </c>
      <c r="E20" t="e">
        <v>#REF!</v>
      </c>
    </row>
    <row r="21" spans="1:5" ht="15.75" customHeight="1">
      <c r="A21">
        <v>2355</v>
      </c>
      <c r="B21">
        <v>2</v>
      </c>
      <c r="D21">
        <v>2355</v>
      </c>
      <c r="E21" t="e">
        <v>#REF!</v>
      </c>
    </row>
    <row r="22" spans="1:5" ht="12.75">
      <c r="A22">
        <v>2357</v>
      </c>
      <c r="B22">
        <v>7</v>
      </c>
      <c r="D22">
        <v>2357</v>
      </c>
      <c r="E22" t="e">
        <v>#REF!</v>
      </c>
    </row>
    <row r="23" spans="1:5" ht="12.75">
      <c r="A23">
        <v>2358</v>
      </c>
      <c r="B23">
        <v>2</v>
      </c>
      <c r="D23">
        <v>2358</v>
      </c>
      <c r="E23" t="e">
        <v>#REF!</v>
      </c>
    </row>
    <row r="24" spans="1:5" ht="12.75">
      <c r="A24">
        <v>2360</v>
      </c>
      <c r="B24">
        <v>0</v>
      </c>
      <c r="D24">
        <v>2360</v>
      </c>
      <c r="E24" t="e">
        <v>#REF!</v>
      </c>
    </row>
    <row r="25" spans="1:5" ht="12.75">
      <c r="A25">
        <v>2364</v>
      </c>
      <c r="B25">
        <v>2</v>
      </c>
      <c r="D25">
        <v>2364</v>
      </c>
      <c r="E25" t="e">
        <v>#REF!</v>
      </c>
    </row>
    <row r="26" spans="1:5" ht="12.75">
      <c r="A26">
        <v>2366</v>
      </c>
      <c r="B26">
        <v>0</v>
      </c>
      <c r="D26">
        <v>2366</v>
      </c>
      <c r="E26" t="e">
        <v>#REF!</v>
      </c>
    </row>
    <row r="27" spans="1:5" ht="12.75">
      <c r="A27">
        <v>2370</v>
      </c>
      <c r="B27">
        <v>1</v>
      </c>
      <c r="D27">
        <v>2370</v>
      </c>
      <c r="E27" t="e">
        <v>#REF!</v>
      </c>
    </row>
    <row r="28" spans="1:5" ht="12.75">
      <c r="A28">
        <v>2371</v>
      </c>
      <c r="B28">
        <v>7</v>
      </c>
      <c r="D28">
        <v>2371</v>
      </c>
      <c r="E28" t="e">
        <v>#REF!</v>
      </c>
    </row>
    <row r="29" spans="1:5" ht="12.75">
      <c r="A29">
        <v>2373</v>
      </c>
      <c r="B29">
        <v>3</v>
      </c>
      <c r="D29">
        <v>2373</v>
      </c>
      <c r="E29" t="e">
        <v>#REF!</v>
      </c>
    </row>
    <row r="30" spans="1:5" ht="12.75">
      <c r="A30">
        <v>2375</v>
      </c>
      <c r="B30">
        <v>5</v>
      </c>
      <c r="D30">
        <v>2375</v>
      </c>
      <c r="E30" t="e">
        <v>#REF!</v>
      </c>
    </row>
    <row r="31" spans="1:5" ht="12.75">
      <c r="A31">
        <v>2377</v>
      </c>
      <c r="B31">
        <v>4</v>
      </c>
      <c r="D31">
        <v>2377</v>
      </c>
      <c r="E31" t="e">
        <v>#REF!</v>
      </c>
    </row>
    <row r="32" spans="1:5" ht="12.75">
      <c r="A32">
        <v>2378</v>
      </c>
      <c r="B32">
        <v>6</v>
      </c>
      <c r="D32">
        <v>2378</v>
      </c>
      <c r="E32" t="e">
        <v>#REF!</v>
      </c>
    </row>
    <row r="33" spans="1:5" ht="12.75">
      <c r="A33">
        <v>2380</v>
      </c>
      <c r="B33">
        <v>1</v>
      </c>
      <c r="D33">
        <v>2380</v>
      </c>
      <c r="E33" t="e">
        <v>#REF!</v>
      </c>
    </row>
    <row r="34" spans="1:5" ht="12.75">
      <c r="A34">
        <v>2381</v>
      </c>
      <c r="B34">
        <v>3</v>
      </c>
      <c r="D34">
        <v>2381</v>
      </c>
      <c r="E34" t="e">
        <v>#REF!</v>
      </c>
    </row>
    <row r="35" spans="1:5" ht="12.75">
      <c r="A35">
        <v>2386</v>
      </c>
      <c r="B35">
        <v>2</v>
      </c>
      <c r="D35">
        <v>2386</v>
      </c>
      <c r="E35" t="e">
        <v>#REF!</v>
      </c>
    </row>
    <row r="36" spans="1:5" ht="12.75">
      <c r="A36">
        <v>2387</v>
      </c>
      <c r="B36">
        <v>2</v>
      </c>
      <c r="D36">
        <v>2387</v>
      </c>
      <c r="E36" t="e">
        <v>#REF!</v>
      </c>
    </row>
    <row r="37" spans="1:5" ht="12.75">
      <c r="A37">
        <v>2388</v>
      </c>
      <c r="B37">
        <v>3</v>
      </c>
      <c r="D37">
        <v>2388</v>
      </c>
      <c r="E37" t="e">
        <v>#REF!</v>
      </c>
    </row>
    <row r="38" spans="1:5" ht="12.75">
      <c r="A38">
        <v>2394</v>
      </c>
      <c r="B38">
        <v>2</v>
      </c>
      <c r="D38">
        <v>2394</v>
      </c>
      <c r="E38" t="e">
        <v>#REF!</v>
      </c>
    </row>
    <row r="39" spans="1:5" ht="12.75">
      <c r="A39">
        <v>2451</v>
      </c>
      <c r="B39">
        <v>7</v>
      </c>
      <c r="D39">
        <v>2451</v>
      </c>
      <c r="E39" t="e">
        <v>#REF!</v>
      </c>
    </row>
    <row r="40" spans="1:5" ht="12.75">
      <c r="A40">
        <v>2452</v>
      </c>
      <c r="B40">
        <v>6</v>
      </c>
      <c r="D40">
        <v>2452</v>
      </c>
      <c r="E40" t="e">
        <v>#REF!</v>
      </c>
    </row>
    <row r="41" spans="1:5" ht="12.75">
      <c r="A41">
        <v>2453</v>
      </c>
      <c r="B41">
        <v>0</v>
      </c>
      <c r="D41">
        <v>2453</v>
      </c>
      <c r="E41" t="e">
        <v>#REF!</v>
      </c>
    </row>
    <row r="42" spans="1:5" ht="12.75">
      <c r="A42">
        <v>2456</v>
      </c>
      <c r="B42">
        <v>5</v>
      </c>
      <c r="D42">
        <v>2456</v>
      </c>
      <c r="E42" t="e">
        <v>#REF!</v>
      </c>
    </row>
    <row r="43" spans="1:5" ht="12.75">
      <c r="A43">
        <v>2463</v>
      </c>
      <c r="B43">
        <v>4</v>
      </c>
      <c r="D43">
        <v>2463</v>
      </c>
      <c r="E43" t="e">
        <v>#REF!</v>
      </c>
    </row>
    <row r="44" spans="1:5" ht="12.75">
      <c r="A44">
        <v>2464</v>
      </c>
      <c r="B44">
        <v>1</v>
      </c>
      <c r="D44">
        <v>2464</v>
      </c>
      <c r="E44" t="e">
        <v>#REF!</v>
      </c>
    </row>
    <row r="45" spans="1:5" ht="12.75">
      <c r="A45">
        <v>2468</v>
      </c>
      <c r="B45">
        <v>8</v>
      </c>
      <c r="D45">
        <v>2468</v>
      </c>
      <c r="E45" t="e">
        <v>#REF!</v>
      </c>
    </row>
    <row r="46" spans="1:5" ht="12.75">
      <c r="A46">
        <v>2469</v>
      </c>
      <c r="B46">
        <v>3</v>
      </c>
      <c r="D46">
        <v>2469</v>
      </c>
      <c r="E46" t="e">
        <v>#REF!</v>
      </c>
    </row>
    <row r="47" spans="1:5" ht="12.75">
      <c r="A47">
        <v>2473</v>
      </c>
      <c r="B47">
        <v>2</v>
      </c>
      <c r="D47">
        <v>2473</v>
      </c>
      <c r="E47" t="e">
        <v>#REF!</v>
      </c>
    </row>
    <row r="48" spans="1:5" ht="12.75">
      <c r="A48">
        <v>2478</v>
      </c>
      <c r="B48">
        <v>4</v>
      </c>
      <c r="D48">
        <v>2478</v>
      </c>
      <c r="E48" t="e">
        <v>#REF!</v>
      </c>
    </row>
    <row r="49" spans="1:5" ht="12.75">
      <c r="A49">
        <v>2481</v>
      </c>
      <c r="B49">
        <v>0</v>
      </c>
      <c r="D49">
        <v>2481</v>
      </c>
      <c r="E49" t="e">
        <v>#REF!</v>
      </c>
    </row>
    <row r="50" spans="1:5" ht="12.75">
      <c r="A50">
        <v>2482</v>
      </c>
      <c r="B50">
        <v>3</v>
      </c>
      <c r="D50">
        <v>2482</v>
      </c>
      <c r="E50" t="e">
        <v>#REF!</v>
      </c>
    </row>
    <row r="51" spans="1:5" ht="12.75">
      <c r="A51">
        <v>2483</v>
      </c>
      <c r="B51">
        <v>3</v>
      </c>
      <c r="D51">
        <v>2483</v>
      </c>
      <c r="E51" t="e">
        <v>#REF!</v>
      </c>
    </row>
    <row r="52" spans="1:5" ht="12.75">
      <c r="A52">
        <v>2487</v>
      </c>
      <c r="B52">
        <v>3</v>
      </c>
      <c r="D52">
        <v>2487</v>
      </c>
      <c r="E52" t="e">
        <v>#REF!</v>
      </c>
    </row>
    <row r="53" spans="1:5" ht="12.75">
      <c r="A53">
        <v>2491</v>
      </c>
      <c r="B53">
        <v>4</v>
      </c>
      <c r="D53">
        <v>2491</v>
      </c>
      <c r="E53" t="e">
        <v>#REF!</v>
      </c>
    </row>
    <row r="54" spans="1:5" ht="12.75">
      <c r="A54">
        <v>2492</v>
      </c>
      <c r="B54">
        <v>5</v>
      </c>
      <c r="D54">
        <v>2492</v>
      </c>
      <c r="E54" t="e">
        <v>#REF!</v>
      </c>
    </row>
    <row r="55" spans="1:5" ht="12.75">
      <c r="A55">
        <v>2499</v>
      </c>
      <c r="B55">
        <v>3</v>
      </c>
      <c r="D55">
        <v>2499</v>
      </c>
      <c r="E55" t="e">
        <v>#REF!</v>
      </c>
    </row>
    <row r="56" spans="1:5" ht="12.75">
      <c r="A56">
        <v>2501</v>
      </c>
      <c r="B56">
        <v>2</v>
      </c>
      <c r="D56">
        <v>2501</v>
      </c>
      <c r="E56" t="e">
        <v>#REF!</v>
      </c>
    </row>
    <row r="57" spans="1:5" ht="12.75">
      <c r="A57">
        <v>2509</v>
      </c>
      <c r="B57">
        <v>3</v>
      </c>
      <c r="D57">
        <v>2509</v>
      </c>
      <c r="E57" t="e">
        <v>#REF!</v>
      </c>
    </row>
    <row r="58" spans="1:5" ht="12.75">
      <c r="A58">
        <v>2511</v>
      </c>
      <c r="B58">
        <v>7</v>
      </c>
      <c r="D58">
        <v>2511</v>
      </c>
      <c r="E58" t="e">
        <v>#REF!</v>
      </c>
    </row>
    <row r="59" spans="1:5" ht="12.75">
      <c r="A59">
        <v>2515</v>
      </c>
      <c r="B59">
        <v>7</v>
      </c>
      <c r="D59">
        <v>2515</v>
      </c>
      <c r="E59" t="e">
        <v>#REF!</v>
      </c>
    </row>
    <row r="60" spans="1:5" ht="12.75">
      <c r="A60">
        <v>2524</v>
      </c>
      <c r="B60">
        <v>2</v>
      </c>
      <c r="D60">
        <v>2524</v>
      </c>
      <c r="E60" t="e">
        <v>#REF!</v>
      </c>
    </row>
    <row r="61" spans="1:5" ht="12.75">
      <c r="A61">
        <v>2525</v>
      </c>
      <c r="B61">
        <v>1</v>
      </c>
      <c r="D61">
        <v>2525</v>
      </c>
      <c r="E61" t="e">
        <v>#REF!</v>
      </c>
    </row>
    <row r="62" spans="1:5" ht="12.75">
      <c r="A62">
        <v>2531</v>
      </c>
      <c r="B62">
        <v>1</v>
      </c>
      <c r="D62">
        <v>2531</v>
      </c>
      <c r="E62" t="e">
        <v>#REF!</v>
      </c>
    </row>
    <row r="63" spans="1:5" ht="12.75">
      <c r="A63">
        <v>2535</v>
      </c>
      <c r="B63">
        <v>6</v>
      </c>
      <c r="D63">
        <v>2535</v>
      </c>
      <c r="E63" t="e">
        <v>#REF!</v>
      </c>
    </row>
    <row r="64" spans="1:5" ht="12.75">
      <c r="A64">
        <v>2536</v>
      </c>
      <c r="B64">
        <v>2</v>
      </c>
      <c r="D64">
        <v>2536</v>
      </c>
      <c r="E64" t="e">
        <v>#REF!</v>
      </c>
    </row>
    <row r="65" spans="1:5" ht="12.75">
      <c r="A65">
        <v>2542</v>
      </c>
      <c r="B65">
        <v>8</v>
      </c>
      <c r="D65">
        <v>2542</v>
      </c>
      <c r="E65" t="e">
        <v>#REF!</v>
      </c>
    </row>
    <row r="66" spans="1:5" ht="12.75">
      <c r="A66">
        <v>2544</v>
      </c>
      <c r="B66">
        <v>3</v>
      </c>
      <c r="D66">
        <v>2544</v>
      </c>
      <c r="E66" t="e">
        <v>#REF!</v>
      </c>
    </row>
    <row r="67" spans="1:5" ht="12.75">
      <c r="A67">
        <v>2545</v>
      </c>
      <c r="B67">
        <v>8</v>
      </c>
      <c r="D67">
        <v>2545</v>
      </c>
      <c r="E67" t="e">
        <v>#REF!</v>
      </c>
    </row>
    <row r="68" spans="1:5" ht="12.75">
      <c r="A68">
        <v>2602</v>
      </c>
      <c r="B68">
        <v>3</v>
      </c>
      <c r="D68">
        <v>2602</v>
      </c>
      <c r="E68" t="e">
        <v>#REF!</v>
      </c>
    </row>
    <row r="69" spans="1:5" ht="12.75">
      <c r="A69">
        <v>2603</v>
      </c>
      <c r="B69">
        <v>6</v>
      </c>
      <c r="D69">
        <v>2603</v>
      </c>
      <c r="E69" t="e">
        <v>#REF!</v>
      </c>
    </row>
    <row r="70" spans="1:5" ht="12.75">
      <c r="A70">
        <v>2605</v>
      </c>
      <c r="B70">
        <v>4</v>
      </c>
      <c r="D70">
        <v>2605</v>
      </c>
      <c r="E70" t="e">
        <v>#REF!</v>
      </c>
    </row>
    <row r="71" spans="1:5" ht="12.75">
      <c r="A71">
        <v>2606</v>
      </c>
      <c r="B71">
        <v>3</v>
      </c>
      <c r="D71">
        <v>2606</v>
      </c>
      <c r="E71" t="e">
        <v>#REF!</v>
      </c>
    </row>
    <row r="72" spans="1:5" ht="12.75">
      <c r="A72">
        <v>2607</v>
      </c>
      <c r="B72">
        <v>2</v>
      </c>
      <c r="D72">
        <v>2607</v>
      </c>
      <c r="E72" t="e">
        <v>#REF!</v>
      </c>
    </row>
    <row r="73" spans="1:5" ht="12.75">
      <c r="A73">
        <v>2608</v>
      </c>
      <c r="B73">
        <v>2</v>
      </c>
      <c r="D73">
        <v>2608</v>
      </c>
      <c r="E73" t="e">
        <v>#REF!</v>
      </c>
    </row>
    <row r="74" spans="1:5" ht="12.75">
      <c r="A74">
        <v>2609</v>
      </c>
      <c r="B74">
        <v>1</v>
      </c>
      <c r="D74">
        <v>2609</v>
      </c>
      <c r="E74" t="e">
        <v>#REF!</v>
      </c>
    </row>
    <row r="75" spans="1:5" ht="12.75">
      <c r="A75">
        <v>2613</v>
      </c>
      <c r="B75">
        <v>3</v>
      </c>
      <c r="D75">
        <v>2613</v>
      </c>
      <c r="E75" t="e">
        <v>#REF!</v>
      </c>
    </row>
    <row r="76" spans="1:5" ht="12.75">
      <c r="A76">
        <v>2614</v>
      </c>
      <c r="B76">
        <v>2</v>
      </c>
      <c r="D76">
        <v>2614</v>
      </c>
      <c r="E76" t="e">
        <v>#REF!</v>
      </c>
    </row>
    <row r="77" spans="1:5" ht="12.75">
      <c r="A77">
        <v>2617</v>
      </c>
      <c r="B77">
        <v>3</v>
      </c>
      <c r="D77">
        <v>2617</v>
      </c>
      <c r="E77" t="e">
        <v>#REF!</v>
      </c>
    </row>
    <row r="78" spans="1:5" ht="12.75">
      <c r="A78">
        <v>2618</v>
      </c>
      <c r="B78">
        <v>2</v>
      </c>
      <c r="D78">
        <v>2618</v>
      </c>
      <c r="E78" t="e">
        <v>#REF!</v>
      </c>
    </row>
    <row r="79" spans="1:5" ht="12.75">
      <c r="A79">
        <v>2627</v>
      </c>
      <c r="B79">
        <v>3</v>
      </c>
      <c r="D79">
        <v>2627</v>
      </c>
      <c r="E79" t="e">
        <v>#REF!</v>
      </c>
    </row>
    <row r="80" spans="1:5" ht="12.75">
      <c r="A80">
        <v>2647</v>
      </c>
      <c r="B80">
        <v>1</v>
      </c>
      <c r="D80">
        <v>2647</v>
      </c>
      <c r="E80" t="e">
        <v>#REF!</v>
      </c>
    </row>
    <row r="81" spans="1:5" ht="12.75">
      <c r="A81">
        <v>2652</v>
      </c>
      <c r="B81">
        <v>7</v>
      </c>
      <c r="D81">
        <v>2652</v>
      </c>
      <c r="E81" t="e">
        <v>#REF!</v>
      </c>
    </row>
    <row r="82" spans="1:5" ht="12.75">
      <c r="A82">
        <v>2653</v>
      </c>
      <c r="B82">
        <v>1</v>
      </c>
      <c r="D82">
        <v>2653</v>
      </c>
      <c r="E82" t="e">
        <v>#REF!</v>
      </c>
    </row>
    <row r="83" spans="1:5" ht="12.75">
      <c r="A83">
        <v>2655</v>
      </c>
      <c r="B83">
        <v>5</v>
      </c>
      <c r="D83">
        <v>2655</v>
      </c>
      <c r="E83" t="e">
        <v>#REF!</v>
      </c>
    </row>
    <row r="84" spans="1:5" ht="12.75">
      <c r="A84">
        <v>2657</v>
      </c>
      <c r="B84">
        <v>3</v>
      </c>
      <c r="D84">
        <v>2657</v>
      </c>
      <c r="E84" t="e">
        <v>#REF!</v>
      </c>
    </row>
    <row r="85" spans="1:5" ht="12.75">
      <c r="A85">
        <v>2658</v>
      </c>
      <c r="B85">
        <v>1</v>
      </c>
      <c r="D85">
        <v>2658</v>
      </c>
      <c r="E85" t="e">
        <v>#REF!</v>
      </c>
    </row>
    <row r="86" spans="1:5" ht="12.75">
      <c r="A86">
        <v>2659</v>
      </c>
      <c r="B86">
        <v>1</v>
      </c>
      <c r="D86">
        <v>2659</v>
      </c>
      <c r="E86" t="e">
        <v>#REF!</v>
      </c>
    </row>
    <row r="87" spans="1:5" ht="12.75">
      <c r="A87">
        <v>2660</v>
      </c>
      <c r="B87">
        <v>2</v>
      </c>
      <c r="D87">
        <v>2660</v>
      </c>
      <c r="E87" t="e">
        <v>#REF!</v>
      </c>
    </row>
    <row r="88" spans="1:5" ht="12.75">
      <c r="A88">
        <v>2663</v>
      </c>
      <c r="B88">
        <v>8</v>
      </c>
      <c r="D88">
        <v>2663</v>
      </c>
      <c r="E88" t="e">
        <v>#REF!</v>
      </c>
    </row>
    <row r="89" spans="1:5" ht="12.75">
      <c r="A89">
        <v>2671</v>
      </c>
      <c r="B89">
        <v>6</v>
      </c>
      <c r="D89">
        <v>2671</v>
      </c>
      <c r="E89" t="e">
        <v>#REF!</v>
      </c>
    </row>
    <row r="90" spans="1:5" ht="12.75">
      <c r="A90">
        <v>2674</v>
      </c>
      <c r="B90">
        <v>4</v>
      </c>
      <c r="D90">
        <v>2674</v>
      </c>
      <c r="E90" t="e">
        <v>#REF!</v>
      </c>
    </row>
    <row r="91" spans="1:5" ht="12.75">
      <c r="A91">
        <v>2675</v>
      </c>
      <c r="B91">
        <v>4</v>
      </c>
      <c r="D91">
        <v>2675</v>
      </c>
      <c r="E91" t="e">
        <v>#REF!</v>
      </c>
    </row>
    <row r="92" spans="1:5" ht="12.75">
      <c r="A92">
        <v>2679</v>
      </c>
      <c r="B92">
        <v>1</v>
      </c>
      <c r="D92">
        <v>2679</v>
      </c>
      <c r="E92" t="e">
        <v>#REF!</v>
      </c>
    </row>
    <row r="93" spans="1:5" ht="12.75">
      <c r="A93">
        <v>2682</v>
      </c>
      <c r="B93">
        <v>3</v>
      </c>
      <c r="D93">
        <v>2682</v>
      </c>
      <c r="E93" t="e">
        <v>#REF!</v>
      </c>
    </row>
    <row r="94" spans="1:5" ht="12.75">
      <c r="A94">
        <v>2684</v>
      </c>
      <c r="B94">
        <v>3</v>
      </c>
      <c r="D94">
        <v>2684</v>
      </c>
      <c r="E94" t="e">
        <v>#REF!</v>
      </c>
    </row>
    <row r="95" spans="1:5" ht="12.75">
      <c r="A95">
        <v>2687</v>
      </c>
      <c r="B95">
        <v>2</v>
      </c>
      <c r="D95">
        <v>2687</v>
      </c>
      <c r="E95" t="e">
        <v>#REF!</v>
      </c>
    </row>
    <row r="96" spans="1:5" ht="12.75">
      <c r="A96">
        <v>2688</v>
      </c>
      <c r="B96">
        <v>4</v>
      </c>
      <c r="D96">
        <v>2688</v>
      </c>
      <c r="E96" t="e">
        <v>#REF!</v>
      </c>
    </row>
    <row r="97" spans="1:5" ht="12.75">
      <c r="A97">
        <v>2691</v>
      </c>
      <c r="B97">
        <v>4</v>
      </c>
      <c r="D97">
        <v>2691</v>
      </c>
      <c r="E97" t="e">
        <v>#REF!</v>
      </c>
    </row>
    <row r="98" spans="1:5" ht="12.75">
      <c r="A98">
        <v>2692</v>
      </c>
      <c r="B98">
        <v>4</v>
      </c>
      <c r="D98">
        <v>2692</v>
      </c>
      <c r="E98" t="e">
        <v>#REF!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workbookViewId="0"/>
  </sheetViews>
  <sheetFormatPr defaultColWidth="14.42578125" defaultRowHeight="15.75" customHeight="1"/>
  <sheetData>
    <row r="1" spans="1:2" ht="15.75" customHeight="1">
      <c r="A1" s="71" t="str">
        <f ca="1">IFERROR(__xludf.DUMMYFUNCTION("ImportRange(""1aGucSPn2cq_tvw1m-1oesmXfvXETerxibdJTymD6g3s"",""SEM1!S6:T100"")"),"2301")</f>
        <v>2301</v>
      </c>
      <c r="B1">
        <v>0</v>
      </c>
    </row>
    <row r="2" spans="1:2" ht="15.75" customHeight="1">
      <c r="A2">
        <v>2302</v>
      </c>
      <c r="B2">
        <v>4</v>
      </c>
    </row>
    <row r="3" spans="1:2" ht="15.75" customHeight="1">
      <c r="A3">
        <v>2306</v>
      </c>
      <c r="B3">
        <v>1</v>
      </c>
    </row>
    <row r="4" spans="1:2" ht="15.75" customHeight="1">
      <c r="A4">
        <v>2308</v>
      </c>
      <c r="B4">
        <v>4</v>
      </c>
    </row>
    <row r="5" spans="1:2" ht="15.75" customHeight="1">
      <c r="A5">
        <v>2312</v>
      </c>
      <c r="B5">
        <v>3</v>
      </c>
    </row>
    <row r="6" spans="1:2" ht="15.75" customHeight="1">
      <c r="A6">
        <v>2313</v>
      </c>
      <c r="B6">
        <v>3</v>
      </c>
    </row>
    <row r="7" spans="1:2" ht="15.75" customHeight="1">
      <c r="A7">
        <v>2322</v>
      </c>
      <c r="B7">
        <v>2</v>
      </c>
    </row>
    <row r="8" spans="1:2" ht="15.75" customHeight="1">
      <c r="A8">
        <v>2331</v>
      </c>
      <c r="B8">
        <v>6</v>
      </c>
    </row>
    <row r="9" spans="1:2" ht="15.75" customHeight="1">
      <c r="A9">
        <v>2334</v>
      </c>
      <c r="B9">
        <v>3</v>
      </c>
    </row>
    <row r="10" spans="1:2" ht="15.75" customHeight="1">
      <c r="A10">
        <v>2336</v>
      </c>
      <c r="B10">
        <v>4</v>
      </c>
    </row>
    <row r="11" spans="1:2" ht="15.75" customHeight="1">
      <c r="A11">
        <v>2343</v>
      </c>
      <c r="B11">
        <v>3</v>
      </c>
    </row>
    <row r="12" spans="1:2" ht="15.75" customHeight="1">
      <c r="A12">
        <v>2349</v>
      </c>
      <c r="B12">
        <v>4</v>
      </c>
    </row>
    <row r="13" spans="1:2" ht="15.75" customHeight="1">
      <c r="A13">
        <v>2354</v>
      </c>
      <c r="B13">
        <v>3</v>
      </c>
    </row>
    <row r="14" spans="1:2" ht="15.75" customHeight="1">
      <c r="A14">
        <v>2356</v>
      </c>
      <c r="B14">
        <v>3</v>
      </c>
    </row>
    <row r="15" spans="1:2" ht="15.75" customHeight="1">
      <c r="A15">
        <v>2359</v>
      </c>
      <c r="B15">
        <v>3</v>
      </c>
    </row>
    <row r="16" spans="1:2" ht="15.75" customHeight="1">
      <c r="A16">
        <v>2361</v>
      </c>
      <c r="B16">
        <v>6</v>
      </c>
    </row>
    <row r="17" spans="1:2" ht="15.75" customHeight="1">
      <c r="A17">
        <v>2363</v>
      </c>
      <c r="B17">
        <v>2</v>
      </c>
    </row>
    <row r="18" spans="1:2" ht="15.75" customHeight="1">
      <c r="A18">
        <v>2367</v>
      </c>
      <c r="B18">
        <v>5</v>
      </c>
    </row>
    <row r="19" spans="1:2" ht="15.75" customHeight="1">
      <c r="A19">
        <v>2376</v>
      </c>
      <c r="B19">
        <v>4</v>
      </c>
    </row>
    <row r="20" spans="1:2" ht="15.75" customHeight="1">
      <c r="A20">
        <v>2379</v>
      </c>
      <c r="B20">
        <v>4</v>
      </c>
    </row>
    <row r="21" spans="1:2" ht="15.75" customHeight="1">
      <c r="A21">
        <v>2382</v>
      </c>
      <c r="B21">
        <v>4</v>
      </c>
    </row>
    <row r="22" spans="1:2" ht="12.75">
      <c r="A22">
        <v>2384</v>
      </c>
      <c r="B22">
        <v>4</v>
      </c>
    </row>
    <row r="23" spans="1:2" ht="12.75">
      <c r="A23">
        <v>2385</v>
      </c>
      <c r="B23">
        <v>1</v>
      </c>
    </row>
    <row r="24" spans="1:2" ht="12.75">
      <c r="A24">
        <v>2389</v>
      </c>
      <c r="B24">
        <v>1</v>
      </c>
    </row>
    <row r="25" spans="1:2" ht="12.75">
      <c r="A25">
        <v>2392</v>
      </c>
      <c r="B25">
        <v>4</v>
      </c>
    </row>
    <row r="27" spans="1:2" ht="12.75">
      <c r="A27">
        <v>2454</v>
      </c>
      <c r="B27">
        <v>2</v>
      </c>
    </row>
    <row r="28" spans="1:2" ht="12.75">
      <c r="A28">
        <v>2455</v>
      </c>
      <c r="B28">
        <v>3</v>
      </c>
    </row>
    <row r="29" spans="1:2" ht="12.75">
      <c r="A29">
        <v>2458</v>
      </c>
      <c r="B29">
        <v>3</v>
      </c>
    </row>
    <row r="30" spans="1:2" ht="12.75">
      <c r="A30">
        <v>2462</v>
      </c>
      <c r="B30">
        <v>6</v>
      </c>
    </row>
    <row r="31" spans="1:2" ht="12.75">
      <c r="A31">
        <v>2465</v>
      </c>
      <c r="B31">
        <v>2</v>
      </c>
    </row>
    <row r="32" spans="1:2" ht="12.75">
      <c r="A32">
        <v>2466</v>
      </c>
      <c r="B32">
        <v>4</v>
      </c>
    </row>
    <row r="33" spans="1:2" ht="12.75">
      <c r="A33">
        <v>2471</v>
      </c>
      <c r="B33">
        <v>6</v>
      </c>
    </row>
    <row r="34" spans="1:2" ht="12.75">
      <c r="A34">
        <v>2474</v>
      </c>
      <c r="B34">
        <v>2</v>
      </c>
    </row>
    <row r="35" spans="1:2" ht="12.75">
      <c r="A35">
        <v>2476</v>
      </c>
      <c r="B35">
        <v>3</v>
      </c>
    </row>
    <row r="36" spans="1:2" ht="12.75">
      <c r="A36">
        <v>2484</v>
      </c>
      <c r="B36">
        <v>3</v>
      </c>
    </row>
    <row r="37" spans="1:2" ht="12.75">
      <c r="A37">
        <v>2485</v>
      </c>
      <c r="B37">
        <v>6</v>
      </c>
    </row>
    <row r="38" spans="1:2" ht="12.75">
      <c r="A38">
        <v>2486</v>
      </c>
      <c r="B38">
        <v>2</v>
      </c>
    </row>
    <row r="39" spans="1:2" ht="12.75">
      <c r="A39">
        <v>2488</v>
      </c>
      <c r="B39">
        <v>6</v>
      </c>
    </row>
    <row r="40" spans="1:2" ht="12.75">
      <c r="A40">
        <v>2490</v>
      </c>
      <c r="B40">
        <v>3</v>
      </c>
    </row>
    <row r="41" spans="1:2" ht="12.75">
      <c r="A41">
        <v>2498</v>
      </c>
      <c r="B41">
        <v>3</v>
      </c>
    </row>
    <row r="42" spans="1:2" ht="12.75">
      <c r="A42">
        <v>2500</v>
      </c>
      <c r="B42">
        <v>2</v>
      </c>
    </row>
    <row r="43" spans="1:2" ht="12.75">
      <c r="A43">
        <v>2506</v>
      </c>
      <c r="B43">
        <v>6</v>
      </c>
    </row>
    <row r="44" spans="1:2" ht="12.75">
      <c r="A44">
        <v>2507</v>
      </c>
      <c r="B44">
        <v>3</v>
      </c>
    </row>
    <row r="45" spans="1:2" ht="12.75">
      <c r="A45">
        <v>2508</v>
      </c>
      <c r="B45">
        <v>3</v>
      </c>
    </row>
    <row r="46" spans="1:2" ht="12.75">
      <c r="A46">
        <v>2510</v>
      </c>
      <c r="B46">
        <v>5</v>
      </c>
    </row>
    <row r="47" spans="1:2" ht="12.75">
      <c r="A47">
        <v>2512</v>
      </c>
      <c r="B47">
        <v>1</v>
      </c>
    </row>
    <row r="48" spans="1:2" ht="12.75">
      <c r="A48">
        <v>2514</v>
      </c>
      <c r="B48">
        <v>4</v>
      </c>
    </row>
    <row r="49" spans="1:2" ht="12.75">
      <c r="A49">
        <v>2517</v>
      </c>
      <c r="B49">
        <v>4</v>
      </c>
    </row>
    <row r="50" spans="1:2" ht="12.75">
      <c r="A50">
        <v>2518</v>
      </c>
      <c r="B50">
        <v>3</v>
      </c>
    </row>
    <row r="51" spans="1:2" ht="12.75">
      <c r="A51">
        <v>2521</v>
      </c>
      <c r="B51">
        <v>5</v>
      </c>
    </row>
    <row r="52" spans="1:2" ht="12.75">
      <c r="A52">
        <v>2523</v>
      </c>
      <c r="B52">
        <v>3</v>
      </c>
    </row>
    <row r="53" spans="1:2" ht="12.75">
      <c r="A53">
        <v>2526</v>
      </c>
      <c r="B53">
        <v>3</v>
      </c>
    </row>
    <row r="54" spans="1:2" ht="12.75">
      <c r="A54">
        <v>2527</v>
      </c>
      <c r="B54">
        <v>2</v>
      </c>
    </row>
    <row r="55" spans="1:2" ht="12.75">
      <c r="A55">
        <v>2529</v>
      </c>
      <c r="B55">
        <v>4</v>
      </c>
    </row>
    <row r="56" spans="1:2" ht="12.75">
      <c r="A56">
        <v>2532</v>
      </c>
      <c r="B56">
        <v>1</v>
      </c>
    </row>
    <row r="57" spans="1:2" ht="12.75">
      <c r="A57">
        <v>2539</v>
      </c>
      <c r="B57">
        <v>3</v>
      </c>
    </row>
    <row r="58" spans="1:2" ht="12.75">
      <c r="A58">
        <v>2540</v>
      </c>
      <c r="B58">
        <v>6</v>
      </c>
    </row>
    <row r="59" spans="1:2" ht="12.75">
      <c r="A59">
        <v>2541</v>
      </c>
      <c r="B59">
        <v>5</v>
      </c>
    </row>
    <row r="60" spans="1:2" ht="12.75">
      <c r="A60">
        <v>2543</v>
      </c>
      <c r="B60">
        <v>6</v>
      </c>
    </row>
    <row r="61" spans="1:2" ht="12.75">
      <c r="A61">
        <v>2546</v>
      </c>
      <c r="B61">
        <v>6</v>
      </c>
    </row>
    <row r="62" spans="1:2" ht="12.75">
      <c r="A62">
        <v>2611</v>
      </c>
      <c r="B62">
        <v>6</v>
      </c>
    </row>
    <row r="63" spans="1:2" ht="12.75">
      <c r="A63">
        <v>2612</v>
      </c>
      <c r="B63">
        <v>3</v>
      </c>
    </row>
    <row r="64" spans="1:2" ht="12.75">
      <c r="A64">
        <v>2616</v>
      </c>
      <c r="B64">
        <v>5</v>
      </c>
    </row>
    <row r="65" spans="1:2" ht="12.75">
      <c r="A65">
        <v>2620</v>
      </c>
      <c r="B65">
        <v>4</v>
      </c>
    </row>
    <row r="66" spans="1:2" ht="12.75">
      <c r="A66">
        <v>2630</v>
      </c>
      <c r="B66">
        <v>5</v>
      </c>
    </row>
    <row r="67" spans="1:2" ht="12.75">
      <c r="A67">
        <v>2632</v>
      </c>
      <c r="B67">
        <v>4</v>
      </c>
    </row>
    <row r="68" spans="1:2" ht="12.75">
      <c r="A68">
        <v>2634</v>
      </c>
      <c r="B68">
        <v>2</v>
      </c>
    </row>
    <row r="69" spans="1:2" ht="12.75">
      <c r="A69">
        <v>2636</v>
      </c>
      <c r="B69">
        <v>2</v>
      </c>
    </row>
    <row r="70" spans="1:2" ht="12.75">
      <c r="A70">
        <v>2639</v>
      </c>
      <c r="B70">
        <v>4</v>
      </c>
    </row>
    <row r="71" spans="1:2" ht="12.75">
      <c r="A71">
        <v>2640</v>
      </c>
      <c r="B71">
        <v>2</v>
      </c>
    </row>
    <row r="72" spans="1:2" ht="12.75">
      <c r="A72">
        <v>2642</v>
      </c>
      <c r="B72">
        <v>2</v>
      </c>
    </row>
    <row r="73" spans="1:2" ht="12.75">
      <c r="A73">
        <v>2648</v>
      </c>
      <c r="B73">
        <v>5</v>
      </c>
    </row>
    <row r="74" spans="1:2" ht="12.75">
      <c r="A74">
        <v>2650</v>
      </c>
      <c r="B74">
        <v>3</v>
      </c>
    </row>
    <row r="75" spans="1:2" ht="12.75">
      <c r="A75">
        <v>2656</v>
      </c>
      <c r="B75">
        <v>4</v>
      </c>
    </row>
    <row r="76" spans="1:2" ht="12.75">
      <c r="A76">
        <v>2662</v>
      </c>
      <c r="B76">
        <v>3</v>
      </c>
    </row>
    <row r="77" spans="1:2" ht="12.75">
      <c r="A77">
        <v>2669</v>
      </c>
      <c r="B77">
        <v>3</v>
      </c>
    </row>
    <row r="78" spans="1:2" ht="12.75">
      <c r="A78">
        <v>2670</v>
      </c>
      <c r="B78">
        <v>3</v>
      </c>
    </row>
    <row r="79" spans="1:2" ht="12.75">
      <c r="A79">
        <v>2672</v>
      </c>
      <c r="B79">
        <v>6</v>
      </c>
    </row>
    <row r="80" spans="1:2" ht="12.75">
      <c r="A80">
        <v>2673</v>
      </c>
      <c r="B80">
        <v>3</v>
      </c>
    </row>
    <row r="81" spans="1:2" ht="12.75">
      <c r="A81">
        <v>2678</v>
      </c>
      <c r="B81">
        <v>3</v>
      </c>
    </row>
    <row r="82" spans="1:2" ht="12.75">
      <c r="A82">
        <v>2680</v>
      </c>
      <c r="B82">
        <v>5</v>
      </c>
    </row>
    <row r="83" spans="1:2" ht="12.75">
      <c r="A83">
        <v>2683</v>
      </c>
      <c r="B83">
        <v>3</v>
      </c>
    </row>
    <row r="84" spans="1:2" ht="12.75">
      <c r="A84">
        <v>2685</v>
      </c>
      <c r="B84">
        <v>2</v>
      </c>
    </row>
    <row r="85" spans="1:2" ht="12.75">
      <c r="A85">
        <v>2690</v>
      </c>
      <c r="B85">
        <v>3</v>
      </c>
    </row>
    <row r="86" spans="1:2" ht="12.75">
      <c r="A86">
        <v>2693</v>
      </c>
      <c r="B86">
        <v>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workbookViewId="0"/>
  </sheetViews>
  <sheetFormatPr defaultColWidth="14.42578125" defaultRowHeight="15.75" customHeight="1"/>
  <sheetData>
    <row r="1" spans="1:2" ht="15.75" customHeight="1">
      <c r="A1" t="str">
        <f ca="1">IFERROR(__xludf.DUMMYFUNCTION("IMPORTRANGE(""1KPLZIBYklGObEyIT9uJGPG99oosNhq5fUjKx7WRx_Xk"",""SEM1!M6:N80"")"),"2302")</f>
        <v>2302</v>
      </c>
      <c r="B1" t="e">
        <v>#REF!</v>
      </c>
    </row>
    <row r="2" spans="1:2" ht="15.75" customHeight="1">
      <c r="A2">
        <v>2304</v>
      </c>
      <c r="B2" t="e">
        <v>#REF!</v>
      </c>
    </row>
    <row r="3" spans="1:2" ht="15.75" customHeight="1">
      <c r="A3">
        <v>2306</v>
      </c>
      <c r="B3" t="e">
        <v>#REF!</v>
      </c>
    </row>
    <row r="4" spans="1:2" ht="15.75" customHeight="1">
      <c r="A4">
        <v>2307</v>
      </c>
      <c r="B4" t="e">
        <v>#REF!</v>
      </c>
    </row>
    <row r="5" spans="1:2" ht="15.75" customHeight="1">
      <c r="A5">
        <v>2308</v>
      </c>
      <c r="B5" t="e">
        <v>#REF!</v>
      </c>
    </row>
    <row r="6" spans="1:2" ht="15.75" customHeight="1">
      <c r="A6">
        <v>2309</v>
      </c>
      <c r="B6" t="e">
        <v>#REF!</v>
      </c>
    </row>
    <row r="7" spans="1:2" ht="15.75" customHeight="1">
      <c r="A7">
        <v>2310</v>
      </c>
      <c r="B7" t="e">
        <v>#REF!</v>
      </c>
    </row>
    <row r="8" spans="1:2" ht="15.75" customHeight="1">
      <c r="A8">
        <v>2312</v>
      </c>
      <c r="B8" t="e">
        <v>#REF!</v>
      </c>
    </row>
    <row r="9" spans="1:2" ht="15.75" customHeight="1">
      <c r="A9">
        <v>2313</v>
      </c>
      <c r="B9" t="e">
        <v>#REF!</v>
      </c>
    </row>
    <row r="10" spans="1:2" ht="15.75" customHeight="1">
      <c r="A10">
        <v>2314</v>
      </c>
      <c r="B10" t="e">
        <v>#REF!</v>
      </c>
    </row>
    <row r="11" spans="1:2" ht="15.75" customHeight="1">
      <c r="A11">
        <v>2315</v>
      </c>
      <c r="B11" t="e">
        <v>#REF!</v>
      </c>
    </row>
    <row r="12" spans="1:2" ht="15.75" customHeight="1">
      <c r="A12">
        <v>2316</v>
      </c>
      <c r="B12" t="e">
        <v>#REF!</v>
      </c>
    </row>
    <row r="13" spans="1:2" ht="15.75" customHeight="1">
      <c r="A13">
        <v>2317</v>
      </c>
      <c r="B13" t="e">
        <v>#REF!</v>
      </c>
    </row>
    <row r="14" spans="1:2" ht="15.75" customHeight="1">
      <c r="A14">
        <v>2318</v>
      </c>
      <c r="B14" t="e">
        <v>#REF!</v>
      </c>
    </row>
    <row r="15" spans="1:2" ht="15.75" customHeight="1">
      <c r="A15">
        <v>2320</v>
      </c>
      <c r="B15" t="e">
        <v>#REF!</v>
      </c>
    </row>
    <row r="16" spans="1:2" ht="15.75" customHeight="1">
      <c r="A16">
        <v>2321</v>
      </c>
      <c r="B16" t="e">
        <v>#REF!</v>
      </c>
    </row>
    <row r="17" spans="1:2" ht="15.75" customHeight="1">
      <c r="A17">
        <v>2322</v>
      </c>
      <c r="B17" t="e">
        <v>#REF!</v>
      </c>
    </row>
    <row r="18" spans="1:2" ht="15.75" customHeight="1">
      <c r="A18">
        <v>2323</v>
      </c>
      <c r="B18" t="e">
        <v>#REF!</v>
      </c>
    </row>
    <row r="19" spans="1:2" ht="15.75" customHeight="1">
      <c r="A19">
        <v>2324</v>
      </c>
      <c r="B19" t="e">
        <v>#REF!</v>
      </c>
    </row>
    <row r="20" spans="1:2" ht="15.75" customHeight="1">
      <c r="A20">
        <v>2326</v>
      </c>
      <c r="B20" t="e">
        <v>#REF!</v>
      </c>
    </row>
    <row r="21" spans="1:2" ht="15.75" customHeight="1">
      <c r="A21">
        <v>2327</v>
      </c>
      <c r="B21" t="e">
        <v>#REF!</v>
      </c>
    </row>
    <row r="22" spans="1:2" ht="12.75">
      <c r="A22">
        <v>2328</v>
      </c>
      <c r="B22" t="e">
        <v>#REF!</v>
      </c>
    </row>
    <row r="23" spans="1:2" ht="12.75">
      <c r="A23">
        <v>2329</v>
      </c>
      <c r="B23" t="e">
        <v>#REF!</v>
      </c>
    </row>
    <row r="24" spans="1:2" ht="12.75">
      <c r="A24">
        <v>2330</v>
      </c>
      <c r="B24" t="e">
        <v>#REF!</v>
      </c>
    </row>
    <row r="25" spans="1:2" ht="12.75">
      <c r="A25">
        <v>2331</v>
      </c>
      <c r="B25" t="e">
        <v>#REF!</v>
      </c>
    </row>
    <row r="26" spans="1:2" ht="12.75">
      <c r="A26">
        <v>2332</v>
      </c>
      <c r="B26" t="e">
        <v>#REF!</v>
      </c>
    </row>
    <row r="27" spans="1:2" ht="12.75">
      <c r="A27">
        <v>2336</v>
      </c>
      <c r="B27" t="e">
        <v>#REF!</v>
      </c>
    </row>
    <row r="28" spans="1:2" ht="12.75">
      <c r="A28">
        <v>2337</v>
      </c>
      <c r="B28" t="e">
        <v>#REF!</v>
      </c>
    </row>
    <row r="29" spans="1:2" ht="12.75">
      <c r="A29">
        <v>2338</v>
      </c>
      <c r="B29" t="e">
        <v>#REF!</v>
      </c>
    </row>
    <row r="30" spans="1:2" ht="12.75">
      <c r="A30">
        <v>2340</v>
      </c>
      <c r="B30" t="e">
        <v>#REF!</v>
      </c>
    </row>
    <row r="31" spans="1:2" ht="12.75">
      <c r="A31">
        <v>2341</v>
      </c>
      <c r="B31" t="e">
        <v>#REF!</v>
      </c>
    </row>
    <row r="32" spans="1:2" ht="12.75">
      <c r="A32">
        <v>2344</v>
      </c>
      <c r="B32" t="e">
        <v>#REF!</v>
      </c>
    </row>
    <row r="33" spans="1:2" ht="12.75">
      <c r="A33">
        <v>2347</v>
      </c>
      <c r="B33" t="e">
        <v>#REF!</v>
      </c>
    </row>
    <row r="34" spans="1:2" ht="12.75">
      <c r="A34">
        <v>2348</v>
      </c>
      <c r="B34" t="e">
        <v>#REF!</v>
      </c>
    </row>
    <row r="35" spans="1:2" ht="12.75">
      <c r="A35">
        <v>2349</v>
      </c>
      <c r="B35" t="e">
        <v>#REF!</v>
      </c>
    </row>
    <row r="36" spans="1:2" ht="12.75">
      <c r="A36">
        <v>2350</v>
      </c>
      <c r="B36" t="e">
        <v>#REF!</v>
      </c>
    </row>
    <row r="37" spans="1:2" ht="12.75">
      <c r="A37">
        <v>2354</v>
      </c>
      <c r="B37" t="e">
        <v>#REF!</v>
      </c>
    </row>
    <row r="38" spans="1:2" ht="12.75">
      <c r="A38">
        <v>2355</v>
      </c>
      <c r="B38" t="e">
        <v>#REF!</v>
      </c>
    </row>
    <row r="39" spans="1:2" ht="12.75">
      <c r="A39">
        <v>2356</v>
      </c>
      <c r="B39" t="e">
        <v>#REF!</v>
      </c>
    </row>
    <row r="40" spans="1:2" ht="12.75">
      <c r="A40">
        <v>2357</v>
      </c>
      <c r="B40" t="e">
        <v>#REF!</v>
      </c>
    </row>
    <row r="41" spans="1:2" ht="12.75">
      <c r="A41">
        <v>2358</v>
      </c>
      <c r="B41" t="e">
        <v>#REF!</v>
      </c>
    </row>
    <row r="42" spans="1:2" ht="12.75">
      <c r="A42">
        <v>2361</v>
      </c>
      <c r="B42" t="e">
        <v>#REF!</v>
      </c>
    </row>
    <row r="43" spans="1:2" ht="12.75">
      <c r="A43">
        <v>2362</v>
      </c>
      <c r="B43" t="e">
        <v>#REF!</v>
      </c>
    </row>
    <row r="44" spans="1:2" ht="12.75">
      <c r="A44">
        <v>2365</v>
      </c>
      <c r="B44" t="e">
        <v>#REF!</v>
      </c>
    </row>
    <row r="45" spans="1:2" ht="12.75">
      <c r="A45">
        <v>2367</v>
      </c>
      <c r="B45" t="e">
        <v>#REF!</v>
      </c>
    </row>
    <row r="46" spans="1:2" ht="12.75">
      <c r="A46">
        <v>2368</v>
      </c>
      <c r="B46" t="e">
        <v>#REF!</v>
      </c>
    </row>
    <row r="47" spans="1:2" ht="12.75">
      <c r="A47">
        <v>2369</v>
      </c>
      <c r="B47" t="e">
        <v>#REF!</v>
      </c>
    </row>
    <row r="48" spans="1:2" ht="12.75">
      <c r="A48">
        <v>2370</v>
      </c>
      <c r="B48" t="e">
        <v>#REF!</v>
      </c>
    </row>
    <row r="49" spans="1:2" ht="12.75">
      <c r="A49">
        <v>2371</v>
      </c>
      <c r="B49" t="e">
        <v>#REF!</v>
      </c>
    </row>
    <row r="50" spans="1:2" ht="12.75">
      <c r="A50">
        <v>2372</v>
      </c>
      <c r="B50" t="e">
        <v>#REF!</v>
      </c>
    </row>
    <row r="51" spans="1:2" ht="12.75">
      <c r="A51">
        <v>2373</v>
      </c>
      <c r="B51" t="e">
        <v>#REF!</v>
      </c>
    </row>
    <row r="52" spans="1:2" ht="12.75">
      <c r="A52">
        <v>2376</v>
      </c>
      <c r="B52" t="e">
        <v>#REF!</v>
      </c>
    </row>
    <row r="53" spans="1:2" ht="12.75">
      <c r="A53">
        <v>2377</v>
      </c>
      <c r="B53" t="e">
        <v>#REF!</v>
      </c>
    </row>
    <row r="54" spans="1:2" ht="12.75">
      <c r="A54">
        <v>2378</v>
      </c>
      <c r="B54" t="e">
        <v>#REF!</v>
      </c>
    </row>
    <row r="55" spans="1:2" ht="12.75">
      <c r="A55">
        <v>2379</v>
      </c>
      <c r="B55" t="e">
        <v>#REF!</v>
      </c>
    </row>
    <row r="56" spans="1:2" ht="12.75">
      <c r="A56">
        <v>2381</v>
      </c>
      <c r="B56" t="e">
        <v>#REF!</v>
      </c>
    </row>
    <row r="57" spans="1:2" ht="12.75">
      <c r="A57">
        <v>2382</v>
      </c>
      <c r="B57" t="e">
        <v>#REF!</v>
      </c>
    </row>
    <row r="58" spans="1:2" ht="12.75">
      <c r="A58">
        <v>2383</v>
      </c>
      <c r="B58" t="e">
        <v>#REF!</v>
      </c>
    </row>
    <row r="59" spans="1:2" ht="12.75">
      <c r="A59">
        <v>2384</v>
      </c>
      <c r="B59" t="e">
        <v>#REF!</v>
      </c>
    </row>
    <row r="60" spans="1:2" ht="12.75">
      <c r="A60">
        <v>2385</v>
      </c>
      <c r="B60" t="e">
        <v>#REF!</v>
      </c>
    </row>
    <row r="61" spans="1:2" ht="12.75">
      <c r="A61">
        <v>2386</v>
      </c>
      <c r="B61" t="e">
        <v>#REF!</v>
      </c>
    </row>
    <row r="62" spans="1:2" ht="12.75">
      <c r="A62">
        <v>2387</v>
      </c>
      <c r="B62" t="e">
        <v>#REF!</v>
      </c>
    </row>
    <row r="63" spans="1:2" ht="12.75">
      <c r="A63">
        <v>2388</v>
      </c>
      <c r="B63" t="e">
        <v>#REF!</v>
      </c>
    </row>
    <row r="64" spans="1:2" ht="12.75">
      <c r="A64">
        <v>2389</v>
      </c>
      <c r="B64" t="e">
        <v>#REF!</v>
      </c>
    </row>
    <row r="65" spans="1:2" ht="12.75">
      <c r="A65">
        <v>2390</v>
      </c>
      <c r="B65" t="e">
        <v>#REF!</v>
      </c>
    </row>
    <row r="66" spans="1:2" ht="12.75">
      <c r="A66">
        <v>2391</v>
      </c>
      <c r="B66" t="e">
        <v>#REF!</v>
      </c>
    </row>
    <row r="67" spans="1:2" ht="12.75">
      <c r="A67">
        <v>2392</v>
      </c>
      <c r="B67" t="e">
        <v>#REF!</v>
      </c>
    </row>
    <row r="68" spans="1:2" ht="12.75">
      <c r="A68">
        <v>2393</v>
      </c>
      <c r="B68" t="e">
        <v>#REF!</v>
      </c>
    </row>
    <row r="69" spans="1:2" ht="12.75">
      <c r="A69">
        <v>2394</v>
      </c>
      <c r="B69" t="e">
        <v>#REF!</v>
      </c>
    </row>
    <row r="70" spans="1:2" ht="12.75">
      <c r="A70">
        <v>2395</v>
      </c>
      <c r="B70" t="e">
        <v>#REF!</v>
      </c>
    </row>
    <row r="71" spans="1:2" ht="12.75">
      <c r="A71">
        <v>2396</v>
      </c>
      <c r="B71" t="e">
        <v>#REF!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workbookViewId="0"/>
  </sheetViews>
  <sheetFormatPr defaultColWidth="14.42578125" defaultRowHeight="15.75" customHeight="1"/>
  <sheetData>
    <row r="1" spans="1:2" ht="15.75" customHeight="1">
      <c r="A1" t="str">
        <f ca="1">IFERROR(__xludf.DUMMYFUNCTION("IMPORTRANGE(""1Xbm7sCPfkN3yOIGWW4K9uZumncFcOjHWBhP_FCi_Aho"",""SEM1!P6:Q80"")"),"2301")</f>
        <v>2301</v>
      </c>
      <c r="B1">
        <v>14</v>
      </c>
    </row>
    <row r="2" spans="1:2" ht="15.75" customHeight="1">
      <c r="A2">
        <v>2303</v>
      </c>
      <c r="B2">
        <v>8</v>
      </c>
    </row>
    <row r="3" spans="1:2" ht="15.75" customHeight="1">
      <c r="A3">
        <v>2305</v>
      </c>
      <c r="B3">
        <v>9</v>
      </c>
    </row>
    <row r="4" spans="1:2" ht="15.75" customHeight="1">
      <c r="A4">
        <v>2311</v>
      </c>
      <c r="B4">
        <v>7</v>
      </c>
    </row>
    <row r="5" spans="1:2" ht="15.75" customHeight="1">
      <c r="A5">
        <v>2319</v>
      </c>
      <c r="B5">
        <v>13</v>
      </c>
    </row>
    <row r="6" spans="1:2" ht="15.75" customHeight="1">
      <c r="A6">
        <v>2325</v>
      </c>
      <c r="B6">
        <v>7</v>
      </c>
    </row>
    <row r="7" spans="1:2" ht="15.75" customHeight="1">
      <c r="A7">
        <v>2333</v>
      </c>
      <c r="B7">
        <v>10</v>
      </c>
    </row>
    <row r="8" spans="1:2" ht="15.75" customHeight="1">
      <c r="A8">
        <v>2334</v>
      </c>
      <c r="B8">
        <v>13</v>
      </c>
    </row>
    <row r="9" spans="1:2" ht="15.75" customHeight="1">
      <c r="A9">
        <v>2335</v>
      </c>
      <c r="B9">
        <v>1</v>
      </c>
    </row>
    <row r="10" spans="1:2" ht="15.75" customHeight="1">
      <c r="A10">
        <v>2339</v>
      </c>
      <c r="B10">
        <v>8</v>
      </c>
    </row>
    <row r="11" spans="1:2" ht="15.75" customHeight="1">
      <c r="A11">
        <v>2342</v>
      </c>
      <c r="B11">
        <v>5</v>
      </c>
    </row>
    <row r="12" spans="1:2" ht="15.75" customHeight="1">
      <c r="A12">
        <v>2343</v>
      </c>
      <c r="B12">
        <v>11</v>
      </c>
    </row>
    <row r="13" spans="1:2" ht="15.75" customHeight="1">
      <c r="A13">
        <v>2345</v>
      </c>
      <c r="B13">
        <v>18</v>
      </c>
    </row>
    <row r="14" spans="1:2" ht="15.75" customHeight="1">
      <c r="A14">
        <v>2346</v>
      </c>
      <c r="B14">
        <v>3</v>
      </c>
    </row>
    <row r="15" spans="1:2" ht="15.75" customHeight="1">
      <c r="A15">
        <v>2351</v>
      </c>
      <c r="B15">
        <v>10</v>
      </c>
    </row>
    <row r="16" spans="1:2" ht="15.75" customHeight="1">
      <c r="A16">
        <v>2352</v>
      </c>
      <c r="B16">
        <v>4</v>
      </c>
    </row>
    <row r="17" spans="1:2" ht="15.75" customHeight="1">
      <c r="A17">
        <v>2353</v>
      </c>
      <c r="B17">
        <v>15</v>
      </c>
    </row>
    <row r="18" spans="1:2" ht="15.75" customHeight="1">
      <c r="A18">
        <v>2359</v>
      </c>
      <c r="B18">
        <v>12</v>
      </c>
    </row>
    <row r="19" spans="1:2" ht="15.75" customHeight="1">
      <c r="A19">
        <v>2360</v>
      </c>
      <c r="B19">
        <v>6</v>
      </c>
    </row>
    <row r="20" spans="1:2" ht="15.75" customHeight="1">
      <c r="A20">
        <v>2363</v>
      </c>
      <c r="B20">
        <v>6</v>
      </c>
    </row>
    <row r="21" spans="1:2" ht="15.75" customHeight="1">
      <c r="A21">
        <v>2364</v>
      </c>
      <c r="B21">
        <v>2</v>
      </c>
    </row>
    <row r="22" spans="1:2" ht="12.75">
      <c r="A22">
        <v>2366</v>
      </c>
      <c r="B22">
        <v>6</v>
      </c>
    </row>
    <row r="23" spans="1:2" ht="12.75">
      <c r="A23">
        <v>2374</v>
      </c>
      <c r="B23">
        <v>15</v>
      </c>
    </row>
    <row r="24" spans="1:2" ht="12.75">
      <c r="A24">
        <v>2375</v>
      </c>
      <c r="B24">
        <v>16</v>
      </c>
    </row>
    <row r="25" spans="1:2" ht="12.75">
      <c r="A25">
        <v>2380</v>
      </c>
      <c r="B25">
        <v>13</v>
      </c>
    </row>
    <row r="26" spans="1:2" ht="12.75">
      <c r="A26">
        <v>2453</v>
      </c>
      <c r="B26">
        <v>3</v>
      </c>
    </row>
    <row r="27" spans="1:2" ht="12.75">
      <c r="A27">
        <v>2454</v>
      </c>
      <c r="B27">
        <v>9</v>
      </c>
    </row>
    <row r="28" spans="1:2" ht="12.75">
      <c r="A28">
        <v>2458</v>
      </c>
      <c r="B28">
        <v>10</v>
      </c>
    </row>
    <row r="29" spans="1:2" ht="12.75">
      <c r="A29">
        <v>2459</v>
      </c>
      <c r="B29">
        <v>18</v>
      </c>
    </row>
    <row r="30" spans="1:2" ht="12.75">
      <c r="A30">
        <v>2462</v>
      </c>
      <c r="B30">
        <v>9</v>
      </c>
    </row>
    <row r="31" spans="1:2" ht="12.75">
      <c r="A31">
        <v>2473</v>
      </c>
      <c r="B31">
        <v>10</v>
      </c>
    </row>
    <row r="32" spans="1:2" ht="12.75">
      <c r="A32">
        <v>2476</v>
      </c>
      <c r="B32">
        <v>8</v>
      </c>
    </row>
    <row r="33" spans="1:2" ht="12.75">
      <c r="A33">
        <v>2483</v>
      </c>
      <c r="B33">
        <v>14</v>
      </c>
    </row>
    <row r="34" spans="1:2" ht="12.75">
      <c r="A34">
        <v>2489</v>
      </c>
      <c r="B34">
        <v>7</v>
      </c>
    </row>
    <row r="35" spans="1:2" ht="12.75">
      <c r="A35">
        <v>2490</v>
      </c>
      <c r="B35">
        <v>4</v>
      </c>
    </row>
    <row r="36" spans="1:2" ht="12.75">
      <c r="A36">
        <v>2502</v>
      </c>
      <c r="B36">
        <v>7</v>
      </c>
    </row>
    <row r="37" spans="1:2" ht="12.75">
      <c r="A37">
        <v>2503</v>
      </c>
      <c r="B37">
        <v>12</v>
      </c>
    </row>
    <row r="38" spans="1:2" ht="12.75">
      <c r="A38">
        <v>2508</v>
      </c>
      <c r="B38">
        <v>6</v>
      </c>
    </row>
    <row r="39" spans="1:2" ht="12.75">
      <c r="A39">
        <v>2514</v>
      </c>
      <c r="B39">
        <v>11</v>
      </c>
    </row>
    <row r="40" spans="1:2" ht="12.75">
      <c r="A40">
        <v>2524</v>
      </c>
      <c r="B40">
        <v>9</v>
      </c>
    </row>
    <row r="41" spans="1:2" ht="12.75">
      <c r="A41">
        <v>2526</v>
      </c>
      <c r="B41">
        <v>6</v>
      </c>
    </row>
    <row r="42" spans="1:2" ht="12.75">
      <c r="A42">
        <v>2540</v>
      </c>
      <c r="B42">
        <v>7</v>
      </c>
    </row>
    <row r="43" spans="1:2" ht="12.75">
      <c r="A43">
        <v>2601</v>
      </c>
      <c r="B43">
        <v>9</v>
      </c>
    </row>
    <row r="44" spans="1:2" ht="12.75">
      <c r="A44">
        <v>2602</v>
      </c>
      <c r="B44">
        <v>12</v>
      </c>
    </row>
    <row r="45" spans="1:2" ht="12.75">
      <c r="A45">
        <v>2613</v>
      </c>
      <c r="B45">
        <v>12</v>
      </c>
    </row>
    <row r="46" spans="1:2" ht="12.75">
      <c r="A46">
        <v>2616</v>
      </c>
      <c r="B46">
        <v>5</v>
      </c>
    </row>
    <row r="47" spans="1:2" ht="12.75">
      <c r="A47">
        <v>2620</v>
      </c>
      <c r="B47">
        <v>21</v>
      </c>
    </row>
    <row r="48" spans="1:2" ht="12.75">
      <c r="A48">
        <v>2621</v>
      </c>
      <c r="B48">
        <v>8</v>
      </c>
    </row>
    <row r="49" spans="1:2" ht="12.75">
      <c r="A49">
        <v>2633</v>
      </c>
      <c r="B49">
        <v>12</v>
      </c>
    </row>
    <row r="50" spans="1:2" ht="12.75">
      <c r="A50">
        <v>2638</v>
      </c>
      <c r="B50">
        <v>4</v>
      </c>
    </row>
    <row r="51" spans="1:2" ht="12.75">
      <c r="A51">
        <v>2640</v>
      </c>
      <c r="B51">
        <v>13</v>
      </c>
    </row>
    <row r="52" spans="1:2" ht="12.75">
      <c r="A52">
        <v>2653</v>
      </c>
      <c r="B52">
        <v>7</v>
      </c>
    </row>
    <row r="53" spans="1:2" ht="12.75">
      <c r="A53">
        <v>2656</v>
      </c>
      <c r="B53">
        <v>7</v>
      </c>
    </row>
    <row r="54" spans="1:2" ht="12.75">
      <c r="A54">
        <v>2657</v>
      </c>
      <c r="B54">
        <v>6</v>
      </c>
    </row>
    <row r="55" spans="1:2" ht="12.75">
      <c r="A55">
        <v>2658</v>
      </c>
      <c r="B55">
        <v>7</v>
      </c>
    </row>
    <row r="56" spans="1:2" ht="12.75">
      <c r="A56">
        <v>2659</v>
      </c>
      <c r="B56">
        <v>2</v>
      </c>
    </row>
    <row r="57" spans="1:2" ht="12.75">
      <c r="A57">
        <v>2666</v>
      </c>
      <c r="B57">
        <v>5</v>
      </c>
    </row>
    <row r="58" spans="1:2" ht="12.75">
      <c r="A58">
        <v>2673</v>
      </c>
      <c r="B58">
        <v>2</v>
      </c>
    </row>
    <row r="59" spans="1:2" ht="12.75">
      <c r="A59">
        <v>2675</v>
      </c>
      <c r="B59">
        <v>12</v>
      </c>
    </row>
    <row r="60" spans="1:2" ht="12.75">
      <c r="A60">
        <v>2677</v>
      </c>
      <c r="B60">
        <v>3</v>
      </c>
    </row>
    <row r="61" spans="1:2" ht="12.75">
      <c r="A61">
        <v>2687</v>
      </c>
      <c r="B61">
        <v>5</v>
      </c>
    </row>
    <row r="62" spans="1:2" ht="12.75">
      <c r="A62">
        <v>2691</v>
      </c>
      <c r="B62">
        <v>12</v>
      </c>
    </row>
    <row r="63" spans="1:2" ht="12.75">
      <c r="A63">
        <v>2692</v>
      </c>
      <c r="B63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TYBCOM A</vt:lpstr>
      <vt:lpstr>TYBCOM A PER</vt:lpstr>
      <vt:lpstr>CHE</vt:lpstr>
      <vt:lpstr>OPT</vt:lpstr>
      <vt:lpstr>PHBW</vt:lpstr>
      <vt:lpstr>CSA</vt:lpstr>
      <vt:lpstr>EM</vt:lpstr>
      <vt:lpstr>MR</vt:lpstr>
      <vt:lpstr>DIT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 LOGIN2</dc:creator>
  <cp:lastModifiedBy>C2</cp:lastModifiedBy>
  <dcterms:created xsi:type="dcterms:W3CDTF">2018-01-09T04:43:35Z</dcterms:created>
  <dcterms:modified xsi:type="dcterms:W3CDTF">2018-01-09T04:43:36Z</dcterms:modified>
</cp:coreProperties>
</file>