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2\Desktop\"/>
    </mc:Choice>
  </mc:AlternateContent>
  <bookViews>
    <workbookView xWindow="0" yWindow="0" windowWidth="20280" windowHeight="7230"/>
  </bookViews>
  <sheets>
    <sheet name="SYBA B" sheetId="1" r:id="rId1"/>
    <sheet name="PRINT" sheetId="2" r:id="rId2"/>
    <sheet name="SYBA B PER" sheetId="3" r:id="rId3"/>
    <sheet name="OPT" sheetId="4" r:id="rId4"/>
    <sheet name="HIS" sheetId="5" state="hidden" r:id="rId5"/>
  </sheets>
  <calcPr calcId="152511"/>
</workbook>
</file>

<file path=xl/calcChain.xml><?xml version="1.0" encoding="utf-8"?>
<calcChain xmlns="http://schemas.openxmlformats.org/spreadsheetml/2006/main">
  <c r="M78" i="3" l="1"/>
  <c r="L78" i="3"/>
  <c r="Q77" i="3"/>
  <c r="P77" i="3"/>
  <c r="O77" i="3"/>
  <c r="N77" i="3"/>
  <c r="M77" i="3"/>
  <c r="Q76" i="3"/>
  <c r="P76" i="3"/>
  <c r="O76" i="3"/>
  <c r="N76" i="3"/>
  <c r="M76" i="3"/>
  <c r="M75" i="3"/>
  <c r="L75" i="3"/>
  <c r="M74" i="3"/>
  <c r="L74" i="3"/>
  <c r="M73" i="3"/>
  <c r="L73" i="3"/>
  <c r="Q72" i="3"/>
  <c r="P72" i="3"/>
  <c r="O72" i="3"/>
  <c r="N72" i="3"/>
  <c r="M72" i="3"/>
  <c r="M71" i="3"/>
  <c r="L71" i="3"/>
  <c r="Q70" i="3"/>
  <c r="P70" i="3"/>
  <c r="O70" i="3"/>
  <c r="N70" i="3"/>
  <c r="M70" i="3"/>
  <c r="Q69" i="3"/>
  <c r="P69" i="3"/>
  <c r="O69" i="3"/>
  <c r="N69" i="3"/>
  <c r="M69" i="3"/>
  <c r="Q68" i="3"/>
  <c r="P68" i="3"/>
  <c r="O68" i="3"/>
  <c r="N68" i="3"/>
  <c r="M68" i="3"/>
  <c r="M67" i="3"/>
  <c r="L67" i="3"/>
  <c r="Q66" i="3"/>
  <c r="P66" i="3"/>
  <c r="O66" i="3"/>
  <c r="N66" i="3"/>
  <c r="M66" i="3"/>
  <c r="Q65" i="3"/>
  <c r="P65" i="3"/>
  <c r="O65" i="3"/>
  <c r="N65" i="3"/>
  <c r="M65" i="3"/>
  <c r="M64" i="3"/>
  <c r="L64" i="3"/>
  <c r="M63" i="3"/>
  <c r="L63" i="3"/>
  <c r="M62" i="3"/>
  <c r="L62" i="3"/>
  <c r="M61" i="3"/>
  <c r="L61" i="3"/>
  <c r="Q60" i="3"/>
  <c r="P60" i="3"/>
  <c r="O60" i="3"/>
  <c r="N60" i="3"/>
  <c r="M60" i="3"/>
  <c r="M59" i="3"/>
  <c r="L59" i="3"/>
  <c r="M58" i="3"/>
  <c r="L58" i="3"/>
  <c r="M57" i="3"/>
  <c r="L57" i="3"/>
  <c r="Q56" i="3"/>
  <c r="P56" i="3"/>
  <c r="O56" i="3"/>
  <c r="N56" i="3"/>
  <c r="M56" i="3"/>
  <c r="M55" i="3"/>
  <c r="L55" i="3"/>
  <c r="M54" i="3"/>
  <c r="L54" i="3"/>
  <c r="M53" i="3"/>
  <c r="L53" i="3"/>
  <c r="M52" i="3"/>
  <c r="L52" i="3"/>
  <c r="M51" i="3"/>
  <c r="L51" i="3"/>
  <c r="M50" i="3"/>
  <c r="L50" i="3"/>
  <c r="M49" i="3"/>
  <c r="L49" i="3"/>
  <c r="M48" i="3"/>
  <c r="L48" i="3"/>
  <c r="M47" i="3"/>
  <c r="L47" i="3"/>
  <c r="M46" i="3"/>
  <c r="L46" i="3"/>
  <c r="Q45" i="3"/>
  <c r="P45" i="3"/>
  <c r="O45" i="3"/>
  <c r="N45" i="3"/>
  <c r="M45" i="3"/>
  <c r="M44" i="3"/>
  <c r="L44" i="3"/>
  <c r="M43" i="3"/>
  <c r="L43" i="3"/>
  <c r="M42" i="3"/>
  <c r="L42" i="3"/>
  <c r="Q41" i="3"/>
  <c r="P41" i="3"/>
  <c r="O41" i="3"/>
  <c r="N41" i="3"/>
  <c r="M41" i="3"/>
  <c r="M40" i="3"/>
  <c r="L40" i="3"/>
  <c r="Q39" i="3"/>
  <c r="P39" i="3"/>
  <c r="O39" i="3"/>
  <c r="N39" i="3"/>
  <c r="M39" i="3"/>
  <c r="M38" i="3"/>
  <c r="L38" i="3"/>
  <c r="M37" i="3"/>
  <c r="L37" i="3"/>
  <c r="M36" i="3"/>
  <c r="L36" i="3"/>
  <c r="M35" i="3"/>
  <c r="L35" i="3"/>
  <c r="Q34" i="3"/>
  <c r="P34" i="3"/>
  <c r="O34" i="3"/>
  <c r="N34" i="3"/>
  <c r="M34" i="3"/>
  <c r="Q33" i="3"/>
  <c r="P33" i="3"/>
  <c r="O33" i="3"/>
  <c r="N33" i="3"/>
  <c r="M33" i="3"/>
  <c r="Q32" i="3"/>
  <c r="P32" i="3"/>
  <c r="O32" i="3"/>
  <c r="N32" i="3"/>
  <c r="M32" i="3"/>
  <c r="Q31" i="3"/>
  <c r="P31" i="3"/>
  <c r="O31" i="3"/>
  <c r="N31" i="3"/>
  <c r="M31" i="3"/>
  <c r="M30" i="3"/>
  <c r="L30" i="3"/>
  <c r="Q29" i="3"/>
  <c r="P29" i="3"/>
  <c r="O29" i="3"/>
  <c r="N29" i="3"/>
  <c r="M29" i="3"/>
  <c r="Q28" i="3"/>
  <c r="P28" i="3"/>
  <c r="O28" i="3"/>
  <c r="N28" i="3"/>
  <c r="M28" i="3"/>
  <c r="Q27" i="3"/>
  <c r="P27" i="3"/>
  <c r="O27" i="3"/>
  <c r="N27" i="3"/>
  <c r="M27" i="3"/>
  <c r="M26" i="3"/>
  <c r="L26" i="3"/>
  <c r="M25" i="3"/>
  <c r="L25" i="3"/>
  <c r="M24" i="3"/>
  <c r="L24" i="3"/>
  <c r="M23" i="3"/>
  <c r="L23" i="3"/>
  <c r="Q22" i="3"/>
  <c r="P22" i="3"/>
  <c r="O22" i="3"/>
  <c r="N22" i="3"/>
  <c r="M22" i="3"/>
  <c r="Q21" i="3"/>
  <c r="P21" i="3"/>
  <c r="O21" i="3"/>
  <c r="N21" i="3"/>
  <c r="M21" i="3"/>
  <c r="M20" i="3"/>
  <c r="L20" i="3"/>
  <c r="M19" i="3"/>
  <c r="L19" i="3"/>
  <c r="Q18" i="3"/>
  <c r="P18" i="3"/>
  <c r="O18" i="3"/>
  <c r="N18" i="3"/>
  <c r="M18" i="3"/>
  <c r="M17" i="3"/>
  <c r="L17" i="3"/>
  <c r="M16" i="3"/>
  <c r="L16" i="3"/>
  <c r="Q15" i="3"/>
  <c r="P15" i="3"/>
  <c r="O15" i="3"/>
  <c r="N15" i="3"/>
  <c r="M15" i="3"/>
  <c r="Q14" i="3"/>
  <c r="P14" i="3"/>
  <c r="O14" i="3"/>
  <c r="N14" i="3"/>
  <c r="M14" i="3"/>
  <c r="M13" i="3"/>
  <c r="L13" i="3"/>
  <c r="M12" i="3"/>
  <c r="L12" i="3"/>
  <c r="M11" i="3"/>
  <c r="L11" i="3"/>
  <c r="M10" i="3"/>
  <c r="L10" i="3"/>
  <c r="Q9" i="3"/>
  <c r="P9" i="3"/>
  <c r="O9" i="3"/>
  <c r="N9" i="3"/>
  <c r="M9" i="3"/>
  <c r="Q8" i="3"/>
  <c r="P8" i="3"/>
  <c r="O8" i="3"/>
  <c r="N8" i="3"/>
  <c r="M8" i="3"/>
  <c r="M7" i="3"/>
  <c r="L7" i="3"/>
  <c r="O5" i="3"/>
  <c r="Q5" i="3" s="1"/>
  <c r="S79" i="2"/>
  <c r="R79" i="2"/>
  <c r="M79" i="2"/>
  <c r="K79" i="2"/>
  <c r="J79" i="2"/>
  <c r="I79" i="2"/>
  <c r="H79" i="2"/>
  <c r="F79" i="2"/>
  <c r="E79" i="2"/>
  <c r="D79" i="2"/>
  <c r="C79" i="2"/>
  <c r="B79" i="2"/>
  <c r="A79" i="2"/>
  <c r="S78" i="2"/>
  <c r="M78" i="2"/>
  <c r="K78" i="2"/>
  <c r="J78" i="2"/>
  <c r="I78" i="2"/>
  <c r="H78" i="2"/>
  <c r="F78" i="2"/>
  <c r="E78" i="2"/>
  <c r="D78" i="2"/>
  <c r="C78" i="2"/>
  <c r="B78" i="2"/>
  <c r="A78" i="2"/>
  <c r="S77" i="2"/>
  <c r="N77" i="2"/>
  <c r="M77" i="2"/>
  <c r="K77" i="2"/>
  <c r="J77" i="2"/>
  <c r="I77" i="2"/>
  <c r="H77" i="2"/>
  <c r="G77" i="2"/>
  <c r="F77" i="2"/>
  <c r="E77" i="2"/>
  <c r="D77" i="2"/>
  <c r="C77" i="2"/>
  <c r="B77" i="2"/>
  <c r="A77" i="2"/>
  <c r="S76" i="2"/>
  <c r="M76" i="2"/>
  <c r="K76" i="2"/>
  <c r="J76" i="2"/>
  <c r="I76" i="2"/>
  <c r="H76" i="2"/>
  <c r="F76" i="2"/>
  <c r="E76" i="2"/>
  <c r="D76" i="2"/>
  <c r="C76" i="2"/>
  <c r="B76" i="2"/>
  <c r="A76" i="2"/>
  <c r="S75" i="2"/>
  <c r="P75" i="2"/>
  <c r="M75" i="2"/>
  <c r="K75" i="2"/>
  <c r="J75" i="2"/>
  <c r="I75" i="2"/>
  <c r="H75" i="2"/>
  <c r="G75" i="2"/>
  <c r="F75" i="2"/>
  <c r="E75" i="2"/>
  <c r="D75" i="2"/>
  <c r="C75" i="2"/>
  <c r="B75" i="2"/>
  <c r="A75" i="2"/>
  <c r="S74" i="2"/>
  <c r="M74" i="2"/>
  <c r="K74" i="2"/>
  <c r="J74" i="2"/>
  <c r="I74" i="2"/>
  <c r="H74" i="2"/>
  <c r="F74" i="2"/>
  <c r="E74" i="2"/>
  <c r="D74" i="2"/>
  <c r="C74" i="2"/>
  <c r="B74" i="2"/>
  <c r="A74" i="2"/>
  <c r="S73" i="2"/>
  <c r="M73" i="2"/>
  <c r="K73" i="2"/>
  <c r="J73" i="2"/>
  <c r="I73" i="2"/>
  <c r="H73" i="2"/>
  <c r="F73" i="2"/>
  <c r="E73" i="2"/>
  <c r="D73" i="2"/>
  <c r="C73" i="2"/>
  <c r="B73" i="2"/>
  <c r="A73" i="2"/>
  <c r="S72" i="2"/>
  <c r="O72" i="2"/>
  <c r="M72" i="2"/>
  <c r="K72" i="2"/>
  <c r="J72" i="2"/>
  <c r="I72" i="2"/>
  <c r="H72" i="2"/>
  <c r="F72" i="2"/>
  <c r="E72" i="2"/>
  <c r="D72" i="2"/>
  <c r="C72" i="2"/>
  <c r="B72" i="2"/>
  <c r="A72" i="2"/>
  <c r="S71" i="2"/>
  <c r="N71" i="2"/>
  <c r="M71" i="2"/>
  <c r="K71" i="2"/>
  <c r="J71" i="2"/>
  <c r="I71" i="2"/>
  <c r="H71" i="2"/>
  <c r="F71" i="2"/>
  <c r="E71" i="2"/>
  <c r="D71" i="2"/>
  <c r="C71" i="2"/>
  <c r="B71" i="2"/>
  <c r="A71" i="2"/>
  <c r="S70" i="2"/>
  <c r="Q70" i="2"/>
  <c r="M70" i="2"/>
  <c r="K70" i="2"/>
  <c r="J70" i="2"/>
  <c r="I70" i="2"/>
  <c r="H70" i="2"/>
  <c r="F70" i="2"/>
  <c r="E70" i="2"/>
  <c r="D70" i="2"/>
  <c r="C70" i="2"/>
  <c r="B70" i="2"/>
  <c r="A70" i="2"/>
  <c r="S69" i="2"/>
  <c r="P69" i="2"/>
  <c r="M69" i="2"/>
  <c r="K69" i="2"/>
  <c r="J69" i="2"/>
  <c r="I69" i="2"/>
  <c r="H69" i="2"/>
  <c r="F69" i="2"/>
  <c r="E69" i="2"/>
  <c r="D69" i="2"/>
  <c r="C69" i="2"/>
  <c r="B69" i="2"/>
  <c r="A69" i="2"/>
  <c r="S68" i="2"/>
  <c r="O68" i="2"/>
  <c r="M68" i="2"/>
  <c r="K68" i="2"/>
  <c r="J68" i="2"/>
  <c r="I68" i="2"/>
  <c r="H68" i="2"/>
  <c r="F68" i="2"/>
  <c r="E68" i="2"/>
  <c r="D68" i="2"/>
  <c r="C68" i="2"/>
  <c r="B68" i="2"/>
  <c r="A68" i="2"/>
  <c r="S67" i="2"/>
  <c r="N67" i="2"/>
  <c r="M67" i="2"/>
  <c r="K67" i="2"/>
  <c r="J67" i="2"/>
  <c r="I67" i="2"/>
  <c r="H67" i="2"/>
  <c r="F67" i="2"/>
  <c r="E67" i="2"/>
  <c r="D67" i="2"/>
  <c r="C67" i="2"/>
  <c r="B67" i="2"/>
  <c r="A67" i="2"/>
  <c r="S66" i="2"/>
  <c r="Q66" i="2"/>
  <c r="M66" i="2"/>
  <c r="K66" i="2"/>
  <c r="J66" i="2"/>
  <c r="I66" i="2"/>
  <c r="H66" i="2"/>
  <c r="F66" i="2"/>
  <c r="E66" i="2"/>
  <c r="D66" i="2"/>
  <c r="C66" i="2"/>
  <c r="B66" i="2"/>
  <c r="A66" i="2"/>
  <c r="S65" i="2"/>
  <c r="P65" i="2"/>
  <c r="M65" i="2"/>
  <c r="K65" i="2"/>
  <c r="J65" i="2"/>
  <c r="I65" i="2"/>
  <c r="H65" i="2"/>
  <c r="F65" i="2"/>
  <c r="E65" i="2"/>
  <c r="D65" i="2"/>
  <c r="C65" i="2"/>
  <c r="B65" i="2"/>
  <c r="A65" i="2"/>
  <c r="S64" i="2"/>
  <c r="O64" i="2"/>
  <c r="M64" i="2"/>
  <c r="K64" i="2"/>
  <c r="J64" i="2"/>
  <c r="I64" i="2"/>
  <c r="H64" i="2"/>
  <c r="F64" i="2"/>
  <c r="E64" i="2"/>
  <c r="D64" i="2"/>
  <c r="C64" i="2"/>
  <c r="B64" i="2"/>
  <c r="A64" i="2"/>
  <c r="S63" i="2"/>
  <c r="N63" i="2"/>
  <c r="M63" i="2"/>
  <c r="K63" i="2"/>
  <c r="J63" i="2"/>
  <c r="I63" i="2"/>
  <c r="H63" i="2"/>
  <c r="F63" i="2"/>
  <c r="E63" i="2"/>
  <c r="D63" i="2"/>
  <c r="C63" i="2"/>
  <c r="B63" i="2"/>
  <c r="A63" i="2"/>
  <c r="S62" i="2"/>
  <c r="Q62" i="2"/>
  <c r="M62" i="2"/>
  <c r="K62" i="2"/>
  <c r="J62" i="2"/>
  <c r="I62" i="2"/>
  <c r="H62" i="2"/>
  <c r="F62" i="2"/>
  <c r="E62" i="2"/>
  <c r="D62" i="2"/>
  <c r="C62" i="2"/>
  <c r="B62" i="2"/>
  <c r="A62" i="2"/>
  <c r="S61" i="2"/>
  <c r="P61" i="2"/>
  <c r="M61" i="2"/>
  <c r="K61" i="2"/>
  <c r="J61" i="2"/>
  <c r="I61" i="2"/>
  <c r="H61" i="2"/>
  <c r="F61" i="2"/>
  <c r="E61" i="2"/>
  <c r="D61" i="2"/>
  <c r="C61" i="2"/>
  <c r="B61" i="2"/>
  <c r="A61" i="2"/>
  <c r="S60" i="2"/>
  <c r="O60" i="2"/>
  <c r="M60" i="2"/>
  <c r="K60" i="2"/>
  <c r="J60" i="2"/>
  <c r="I60" i="2"/>
  <c r="H60" i="2"/>
  <c r="F60" i="2"/>
  <c r="E60" i="2"/>
  <c r="D60" i="2"/>
  <c r="C60" i="2"/>
  <c r="B60" i="2"/>
  <c r="A60" i="2"/>
  <c r="S59" i="2"/>
  <c r="N59" i="2"/>
  <c r="M59" i="2"/>
  <c r="K59" i="2"/>
  <c r="J59" i="2"/>
  <c r="I59" i="2"/>
  <c r="H59" i="2"/>
  <c r="F59" i="2"/>
  <c r="E59" i="2"/>
  <c r="D59" i="2"/>
  <c r="C59" i="2"/>
  <c r="B59" i="2"/>
  <c r="A59" i="2"/>
  <c r="S58" i="2"/>
  <c r="Q58" i="2"/>
  <c r="M58" i="2"/>
  <c r="K58" i="2"/>
  <c r="J58" i="2"/>
  <c r="I58" i="2"/>
  <c r="H58" i="2"/>
  <c r="F58" i="2"/>
  <c r="E58" i="2"/>
  <c r="D58" i="2"/>
  <c r="C58" i="2"/>
  <c r="B58" i="2"/>
  <c r="A58" i="2"/>
  <c r="S57" i="2"/>
  <c r="P57" i="2"/>
  <c r="M57" i="2"/>
  <c r="K57" i="2"/>
  <c r="J57" i="2"/>
  <c r="I57" i="2"/>
  <c r="H57" i="2"/>
  <c r="F57" i="2"/>
  <c r="E57" i="2"/>
  <c r="D57" i="2"/>
  <c r="C57" i="2"/>
  <c r="B57" i="2"/>
  <c r="A57" i="2"/>
  <c r="S56" i="2"/>
  <c r="O56" i="2"/>
  <c r="M56" i="2"/>
  <c r="K56" i="2"/>
  <c r="J56" i="2"/>
  <c r="I56" i="2"/>
  <c r="H56" i="2"/>
  <c r="F56" i="2"/>
  <c r="E56" i="2"/>
  <c r="D56" i="2"/>
  <c r="C56" i="2"/>
  <c r="B56" i="2"/>
  <c r="A56" i="2"/>
  <c r="S55" i="2"/>
  <c r="N55" i="2"/>
  <c r="M55" i="2"/>
  <c r="K55" i="2"/>
  <c r="J55" i="2"/>
  <c r="I55" i="2"/>
  <c r="H55" i="2"/>
  <c r="F55" i="2"/>
  <c r="E55" i="2"/>
  <c r="D55" i="2"/>
  <c r="C55" i="2"/>
  <c r="B55" i="2"/>
  <c r="A55" i="2"/>
  <c r="S54" i="2"/>
  <c r="Q54" i="2"/>
  <c r="M54" i="2"/>
  <c r="K54" i="2"/>
  <c r="J54" i="2"/>
  <c r="I54" i="2"/>
  <c r="H54" i="2"/>
  <c r="F54" i="2"/>
  <c r="E54" i="2"/>
  <c r="D54" i="2"/>
  <c r="C54" i="2"/>
  <c r="B54" i="2"/>
  <c r="A54" i="2"/>
  <c r="S53" i="2"/>
  <c r="P53" i="2"/>
  <c r="M53" i="2"/>
  <c r="K53" i="2"/>
  <c r="J53" i="2"/>
  <c r="I53" i="2"/>
  <c r="H53" i="2"/>
  <c r="F53" i="2"/>
  <c r="E53" i="2"/>
  <c r="D53" i="2"/>
  <c r="C53" i="2"/>
  <c r="B53" i="2"/>
  <c r="A53" i="2"/>
  <c r="S52" i="2"/>
  <c r="O52" i="2"/>
  <c r="M52" i="2"/>
  <c r="K52" i="2"/>
  <c r="J52" i="2"/>
  <c r="I52" i="2"/>
  <c r="H52" i="2"/>
  <c r="F52" i="2"/>
  <c r="E52" i="2"/>
  <c r="D52" i="2"/>
  <c r="C52" i="2"/>
  <c r="B52" i="2"/>
  <c r="A52" i="2"/>
  <c r="S51" i="2"/>
  <c r="N51" i="2"/>
  <c r="M51" i="2"/>
  <c r="K51" i="2"/>
  <c r="J51" i="2"/>
  <c r="I51" i="2"/>
  <c r="H51" i="2"/>
  <c r="F51" i="2"/>
  <c r="E51" i="2"/>
  <c r="D51" i="2"/>
  <c r="C51" i="2"/>
  <c r="B51" i="2"/>
  <c r="A51" i="2"/>
  <c r="S50" i="2"/>
  <c r="Q50" i="2"/>
  <c r="M50" i="2"/>
  <c r="K50" i="2"/>
  <c r="J50" i="2"/>
  <c r="I50" i="2"/>
  <c r="H50" i="2"/>
  <c r="F50" i="2"/>
  <c r="E50" i="2"/>
  <c r="D50" i="2"/>
  <c r="C50" i="2"/>
  <c r="B50" i="2"/>
  <c r="A50" i="2"/>
  <c r="S49" i="2"/>
  <c r="P49" i="2"/>
  <c r="M49" i="2"/>
  <c r="K49" i="2"/>
  <c r="J49" i="2"/>
  <c r="I49" i="2"/>
  <c r="H49" i="2"/>
  <c r="F49" i="2"/>
  <c r="E49" i="2"/>
  <c r="D49" i="2"/>
  <c r="C49" i="2"/>
  <c r="B49" i="2"/>
  <c r="A49" i="2"/>
  <c r="S48" i="2"/>
  <c r="O48" i="2"/>
  <c r="M48" i="2"/>
  <c r="K48" i="2"/>
  <c r="J48" i="2"/>
  <c r="I48" i="2"/>
  <c r="H48" i="2"/>
  <c r="F48" i="2"/>
  <c r="E48" i="2"/>
  <c r="D48" i="2"/>
  <c r="C48" i="2"/>
  <c r="B48" i="2"/>
  <c r="A48" i="2"/>
  <c r="S47" i="2"/>
  <c r="N47" i="2"/>
  <c r="M47" i="2"/>
  <c r="K47" i="2"/>
  <c r="J47" i="2"/>
  <c r="I47" i="2"/>
  <c r="H47" i="2"/>
  <c r="F47" i="2"/>
  <c r="E47" i="2"/>
  <c r="D47" i="2"/>
  <c r="C47" i="2"/>
  <c r="B47" i="2"/>
  <c r="A47" i="2"/>
  <c r="S46" i="2"/>
  <c r="Q46" i="2"/>
  <c r="M46" i="2"/>
  <c r="K46" i="2"/>
  <c r="J46" i="2"/>
  <c r="I46" i="2"/>
  <c r="H46" i="2"/>
  <c r="F46" i="2"/>
  <c r="E46" i="2"/>
  <c r="D46" i="2"/>
  <c r="C46" i="2"/>
  <c r="B46" i="2"/>
  <c r="A46" i="2"/>
  <c r="S45" i="2"/>
  <c r="P45" i="2"/>
  <c r="M45" i="2"/>
  <c r="K45" i="2"/>
  <c r="J45" i="2"/>
  <c r="I45" i="2"/>
  <c r="H45" i="2"/>
  <c r="F45" i="2"/>
  <c r="E45" i="2"/>
  <c r="D45" i="2"/>
  <c r="C45" i="2"/>
  <c r="B45" i="2"/>
  <c r="A45" i="2"/>
  <c r="S44" i="2"/>
  <c r="O44" i="2"/>
  <c r="M44" i="2"/>
  <c r="K44" i="2"/>
  <c r="J44" i="2"/>
  <c r="I44" i="2"/>
  <c r="H44" i="2"/>
  <c r="F44" i="2"/>
  <c r="E44" i="2"/>
  <c r="D44" i="2"/>
  <c r="C44" i="2"/>
  <c r="B44" i="2"/>
  <c r="A44" i="2"/>
  <c r="S43" i="2"/>
  <c r="R43" i="2"/>
  <c r="N43" i="2"/>
  <c r="M43" i="2"/>
  <c r="K43" i="2"/>
  <c r="J43" i="2"/>
  <c r="I43" i="2"/>
  <c r="H43" i="2"/>
  <c r="F43" i="2"/>
  <c r="E43" i="2"/>
  <c r="D43" i="2"/>
  <c r="C43" i="2"/>
  <c r="B43" i="2"/>
  <c r="A43" i="2"/>
  <c r="S42" i="2"/>
  <c r="Q42" i="2"/>
  <c r="M42" i="2"/>
  <c r="K42" i="2"/>
  <c r="J42" i="2"/>
  <c r="I42" i="2"/>
  <c r="H42" i="2"/>
  <c r="F42" i="2"/>
  <c r="E42" i="2"/>
  <c r="D42" i="2"/>
  <c r="C42" i="2"/>
  <c r="B42" i="2"/>
  <c r="A42" i="2"/>
  <c r="S41" i="2"/>
  <c r="P41" i="2"/>
  <c r="M41" i="2"/>
  <c r="K41" i="2"/>
  <c r="J41" i="2"/>
  <c r="I41" i="2"/>
  <c r="H41" i="2"/>
  <c r="F41" i="2"/>
  <c r="E41" i="2"/>
  <c r="D41" i="2"/>
  <c r="C41" i="2"/>
  <c r="B41" i="2"/>
  <c r="A41" i="2"/>
  <c r="S40" i="2"/>
  <c r="O40" i="2"/>
  <c r="M40" i="2"/>
  <c r="K40" i="2"/>
  <c r="J40" i="2"/>
  <c r="I40" i="2"/>
  <c r="H40" i="2"/>
  <c r="F40" i="2"/>
  <c r="E40" i="2"/>
  <c r="D40" i="2"/>
  <c r="C40" i="2"/>
  <c r="B40" i="2"/>
  <c r="A40" i="2"/>
  <c r="S39" i="2"/>
  <c r="R39" i="2"/>
  <c r="N39" i="2"/>
  <c r="M39" i="2"/>
  <c r="K39" i="2"/>
  <c r="J39" i="2"/>
  <c r="I39" i="2"/>
  <c r="H39" i="2"/>
  <c r="F39" i="2"/>
  <c r="E39" i="2"/>
  <c r="D39" i="2"/>
  <c r="C39" i="2"/>
  <c r="B39" i="2"/>
  <c r="A39" i="2"/>
  <c r="S38" i="2"/>
  <c r="Q38" i="2"/>
  <c r="M38" i="2"/>
  <c r="K38" i="2"/>
  <c r="J38" i="2"/>
  <c r="I38" i="2"/>
  <c r="H38" i="2"/>
  <c r="F38" i="2"/>
  <c r="E38" i="2"/>
  <c r="D38" i="2"/>
  <c r="C38" i="2"/>
  <c r="B38" i="2"/>
  <c r="A38" i="2"/>
  <c r="S37" i="2"/>
  <c r="P37" i="2"/>
  <c r="M37" i="2"/>
  <c r="K37" i="2"/>
  <c r="J37" i="2"/>
  <c r="I37" i="2"/>
  <c r="H37" i="2"/>
  <c r="F37" i="2"/>
  <c r="E37" i="2"/>
  <c r="D37" i="2"/>
  <c r="C37" i="2"/>
  <c r="B37" i="2"/>
  <c r="A37" i="2"/>
  <c r="S36" i="2"/>
  <c r="O36" i="2"/>
  <c r="M36" i="2"/>
  <c r="K36" i="2"/>
  <c r="J36" i="2"/>
  <c r="I36" i="2"/>
  <c r="H36" i="2"/>
  <c r="F36" i="2"/>
  <c r="E36" i="2"/>
  <c r="D36" i="2"/>
  <c r="C36" i="2"/>
  <c r="B36" i="2"/>
  <c r="A36" i="2"/>
  <c r="S35" i="2"/>
  <c r="N35" i="2"/>
  <c r="M35" i="2"/>
  <c r="K35" i="2"/>
  <c r="J35" i="2"/>
  <c r="I35" i="2"/>
  <c r="H35" i="2"/>
  <c r="F35" i="2"/>
  <c r="E35" i="2"/>
  <c r="D35" i="2"/>
  <c r="C35" i="2"/>
  <c r="B35" i="2"/>
  <c r="A35" i="2"/>
  <c r="S34" i="2"/>
  <c r="Q34" i="2"/>
  <c r="M34" i="2"/>
  <c r="K34" i="2"/>
  <c r="J34" i="2"/>
  <c r="I34" i="2"/>
  <c r="H34" i="2"/>
  <c r="F34" i="2"/>
  <c r="E34" i="2"/>
  <c r="D34" i="2"/>
  <c r="C34" i="2"/>
  <c r="B34" i="2"/>
  <c r="A34" i="2"/>
  <c r="S33" i="2"/>
  <c r="P33" i="2"/>
  <c r="M33" i="2"/>
  <c r="K33" i="2"/>
  <c r="J33" i="2"/>
  <c r="I33" i="2"/>
  <c r="H33" i="2"/>
  <c r="F33" i="2"/>
  <c r="E33" i="2"/>
  <c r="D33" i="2"/>
  <c r="C33" i="2"/>
  <c r="B33" i="2"/>
  <c r="A33" i="2"/>
  <c r="S32" i="2"/>
  <c r="O32" i="2"/>
  <c r="M32" i="2"/>
  <c r="K32" i="2"/>
  <c r="J32" i="2"/>
  <c r="I32" i="2"/>
  <c r="H32" i="2"/>
  <c r="F32" i="2"/>
  <c r="E32" i="2"/>
  <c r="D32" i="2"/>
  <c r="C32" i="2"/>
  <c r="B32" i="2"/>
  <c r="A32" i="2"/>
  <c r="S31" i="2"/>
  <c r="R31" i="2"/>
  <c r="N31" i="2"/>
  <c r="M31" i="2"/>
  <c r="K31" i="2"/>
  <c r="J31" i="2"/>
  <c r="I31" i="2"/>
  <c r="H31" i="2"/>
  <c r="F31" i="2"/>
  <c r="E31" i="2"/>
  <c r="D31" i="2"/>
  <c r="C31" i="2"/>
  <c r="B31" i="2"/>
  <c r="A31" i="2"/>
  <c r="S30" i="2"/>
  <c r="Q30" i="2"/>
  <c r="M30" i="2"/>
  <c r="K30" i="2"/>
  <c r="J30" i="2"/>
  <c r="I30" i="2"/>
  <c r="H30" i="2"/>
  <c r="F30" i="2"/>
  <c r="E30" i="2"/>
  <c r="D30" i="2"/>
  <c r="C30" i="2"/>
  <c r="B30" i="2"/>
  <c r="A30" i="2"/>
  <c r="S29" i="2"/>
  <c r="P29" i="2"/>
  <c r="M29" i="2"/>
  <c r="K29" i="2"/>
  <c r="J29" i="2"/>
  <c r="I29" i="2"/>
  <c r="H29" i="2"/>
  <c r="F29" i="2"/>
  <c r="E29" i="2"/>
  <c r="D29" i="2"/>
  <c r="C29" i="2"/>
  <c r="B29" i="2"/>
  <c r="A29" i="2"/>
  <c r="S28" i="2"/>
  <c r="O28" i="2"/>
  <c r="M28" i="2"/>
  <c r="K28" i="2"/>
  <c r="J28" i="2"/>
  <c r="I28" i="2"/>
  <c r="H28" i="2"/>
  <c r="F28" i="2"/>
  <c r="E28" i="2"/>
  <c r="D28" i="2"/>
  <c r="C28" i="2"/>
  <c r="B28" i="2"/>
  <c r="A28" i="2"/>
  <c r="S27" i="2"/>
  <c r="R27" i="2"/>
  <c r="P27" i="2"/>
  <c r="N27" i="2"/>
  <c r="M27" i="2"/>
  <c r="K27" i="2"/>
  <c r="J27" i="2"/>
  <c r="I27" i="2"/>
  <c r="H27" i="2"/>
  <c r="F27" i="2"/>
  <c r="E27" i="2"/>
  <c r="D27" i="2"/>
  <c r="C27" i="2"/>
  <c r="B27" i="2"/>
  <c r="A27" i="2"/>
  <c r="S26" i="2"/>
  <c r="Q26" i="2"/>
  <c r="O26" i="2"/>
  <c r="M26" i="2"/>
  <c r="K26" i="2"/>
  <c r="J26" i="2"/>
  <c r="I26" i="2"/>
  <c r="H26" i="2"/>
  <c r="F26" i="2"/>
  <c r="E26" i="2"/>
  <c r="D26" i="2"/>
  <c r="C26" i="2"/>
  <c r="B26" i="2"/>
  <c r="A26" i="2"/>
  <c r="S25" i="2"/>
  <c r="P25" i="2"/>
  <c r="N25" i="2"/>
  <c r="M25" i="2"/>
  <c r="K25" i="2"/>
  <c r="J25" i="2"/>
  <c r="I25" i="2"/>
  <c r="H25" i="2"/>
  <c r="F25" i="2"/>
  <c r="E25" i="2"/>
  <c r="D25" i="2"/>
  <c r="C25" i="2"/>
  <c r="B25" i="2"/>
  <c r="A25" i="2"/>
  <c r="S24" i="2"/>
  <c r="Q24" i="2"/>
  <c r="O24" i="2"/>
  <c r="M24" i="2"/>
  <c r="K24" i="2"/>
  <c r="J24" i="2"/>
  <c r="I24" i="2"/>
  <c r="H24" i="2"/>
  <c r="F24" i="2"/>
  <c r="E24" i="2"/>
  <c r="D24" i="2"/>
  <c r="C24" i="2"/>
  <c r="B24" i="2"/>
  <c r="A24" i="2"/>
  <c r="S23" i="2"/>
  <c r="P23" i="2"/>
  <c r="N23" i="2"/>
  <c r="M23" i="2"/>
  <c r="K23" i="2"/>
  <c r="J23" i="2"/>
  <c r="I23" i="2"/>
  <c r="H23" i="2"/>
  <c r="F23" i="2"/>
  <c r="E23" i="2"/>
  <c r="D23" i="2"/>
  <c r="C23" i="2"/>
  <c r="B23" i="2"/>
  <c r="A23" i="2"/>
  <c r="S22" i="2"/>
  <c r="Q22" i="2"/>
  <c r="O22" i="2"/>
  <c r="M22" i="2"/>
  <c r="K22" i="2"/>
  <c r="J22" i="2"/>
  <c r="I22" i="2"/>
  <c r="H22" i="2"/>
  <c r="F22" i="2"/>
  <c r="E22" i="2"/>
  <c r="D22" i="2"/>
  <c r="C22" i="2"/>
  <c r="B22" i="2"/>
  <c r="A22" i="2"/>
  <c r="S21" i="2"/>
  <c r="R21" i="2"/>
  <c r="P21" i="2"/>
  <c r="N21" i="2"/>
  <c r="M21" i="2"/>
  <c r="K21" i="2"/>
  <c r="J21" i="2"/>
  <c r="I21" i="2"/>
  <c r="H21" i="2"/>
  <c r="F21" i="2"/>
  <c r="E21" i="2"/>
  <c r="D21" i="2"/>
  <c r="C21" i="2"/>
  <c r="B21" i="2"/>
  <c r="A21" i="2"/>
  <c r="S20" i="2"/>
  <c r="Q20" i="2"/>
  <c r="O20" i="2"/>
  <c r="M20" i="2"/>
  <c r="K20" i="2"/>
  <c r="J20" i="2"/>
  <c r="I20" i="2"/>
  <c r="H20" i="2"/>
  <c r="F20" i="2"/>
  <c r="E20" i="2"/>
  <c r="D20" i="2"/>
  <c r="C20" i="2"/>
  <c r="B20" i="2"/>
  <c r="A20" i="2"/>
  <c r="S19" i="2"/>
  <c r="P19" i="2"/>
  <c r="N19" i="2"/>
  <c r="M19" i="2"/>
  <c r="K19" i="2"/>
  <c r="J19" i="2"/>
  <c r="I19" i="2"/>
  <c r="H19" i="2"/>
  <c r="F19" i="2"/>
  <c r="E19" i="2"/>
  <c r="D19" i="2"/>
  <c r="C19" i="2"/>
  <c r="B19" i="2"/>
  <c r="A19" i="2"/>
  <c r="S18" i="2"/>
  <c r="Q18" i="2"/>
  <c r="O18" i="2"/>
  <c r="M18" i="2"/>
  <c r="K18" i="2"/>
  <c r="J18" i="2"/>
  <c r="I18" i="2"/>
  <c r="H18" i="2"/>
  <c r="F18" i="2"/>
  <c r="E18" i="2"/>
  <c r="D18" i="2"/>
  <c r="C18" i="2"/>
  <c r="B18" i="2"/>
  <c r="A18" i="2"/>
  <c r="S17" i="2"/>
  <c r="P17" i="2"/>
  <c r="N17" i="2"/>
  <c r="M17" i="2"/>
  <c r="K17" i="2"/>
  <c r="J17" i="2"/>
  <c r="I17" i="2"/>
  <c r="H17" i="2"/>
  <c r="F17" i="2"/>
  <c r="E17" i="2"/>
  <c r="D17" i="2"/>
  <c r="C17" i="2"/>
  <c r="B17" i="2"/>
  <c r="A17" i="2"/>
  <c r="S16" i="2"/>
  <c r="Q16" i="2"/>
  <c r="O16" i="2"/>
  <c r="M16" i="2"/>
  <c r="K16" i="2"/>
  <c r="J16" i="2"/>
  <c r="I16" i="2"/>
  <c r="H16" i="2"/>
  <c r="F16" i="2"/>
  <c r="E16" i="2"/>
  <c r="D16" i="2"/>
  <c r="C16" i="2"/>
  <c r="B16" i="2"/>
  <c r="A16" i="2"/>
  <c r="S15" i="2"/>
  <c r="R15" i="2"/>
  <c r="P15" i="2"/>
  <c r="N15" i="2"/>
  <c r="M15" i="2"/>
  <c r="K15" i="2"/>
  <c r="J15" i="2"/>
  <c r="I15" i="2"/>
  <c r="H15" i="2"/>
  <c r="F15" i="2"/>
  <c r="E15" i="2"/>
  <c r="D15" i="2"/>
  <c r="C15" i="2"/>
  <c r="B15" i="2"/>
  <c r="A15" i="2"/>
  <c r="S14" i="2"/>
  <c r="Q14" i="2"/>
  <c r="O14" i="2"/>
  <c r="M14" i="2"/>
  <c r="K14" i="2"/>
  <c r="J14" i="2"/>
  <c r="I14" i="2"/>
  <c r="H14" i="2"/>
  <c r="F14" i="2"/>
  <c r="E14" i="2"/>
  <c r="D14" i="2"/>
  <c r="C14" i="2"/>
  <c r="B14" i="2"/>
  <c r="A14" i="2"/>
  <c r="S13" i="2"/>
  <c r="P13" i="2"/>
  <c r="N13" i="2"/>
  <c r="M13" i="2"/>
  <c r="K13" i="2"/>
  <c r="J13" i="2"/>
  <c r="I13" i="2"/>
  <c r="H13" i="2"/>
  <c r="F13" i="2"/>
  <c r="E13" i="2"/>
  <c r="D13" i="2"/>
  <c r="C13" i="2"/>
  <c r="B13" i="2"/>
  <c r="A13" i="2"/>
  <c r="S12" i="2"/>
  <c r="Q12" i="2"/>
  <c r="O12" i="2"/>
  <c r="M12" i="2"/>
  <c r="K12" i="2"/>
  <c r="J12" i="2"/>
  <c r="I12" i="2"/>
  <c r="H12" i="2"/>
  <c r="F12" i="2"/>
  <c r="E12" i="2"/>
  <c r="D12" i="2"/>
  <c r="C12" i="2"/>
  <c r="B12" i="2"/>
  <c r="A12" i="2"/>
  <c r="S11" i="2"/>
  <c r="P11" i="2"/>
  <c r="N11" i="2"/>
  <c r="M11" i="2"/>
  <c r="K11" i="2"/>
  <c r="J11" i="2"/>
  <c r="I11" i="2"/>
  <c r="H11" i="2"/>
  <c r="F11" i="2"/>
  <c r="E11" i="2"/>
  <c r="D11" i="2"/>
  <c r="C11" i="2"/>
  <c r="B11" i="2"/>
  <c r="A11" i="2"/>
  <c r="S10" i="2"/>
  <c r="Q10" i="2"/>
  <c r="O10" i="2"/>
  <c r="M10" i="2"/>
  <c r="K10" i="2"/>
  <c r="J10" i="2"/>
  <c r="I10" i="2"/>
  <c r="H10" i="2"/>
  <c r="F10" i="2"/>
  <c r="E10" i="2"/>
  <c r="D10" i="2"/>
  <c r="C10" i="2"/>
  <c r="B10" i="2"/>
  <c r="A10" i="2"/>
  <c r="S9" i="2"/>
  <c r="R9" i="2"/>
  <c r="P9" i="2"/>
  <c r="N9" i="2"/>
  <c r="M9" i="2"/>
  <c r="K9" i="2"/>
  <c r="J9" i="2"/>
  <c r="I9" i="2"/>
  <c r="H9" i="2"/>
  <c r="F9" i="2"/>
  <c r="E9" i="2"/>
  <c r="D9" i="2"/>
  <c r="C9" i="2"/>
  <c r="B9" i="2"/>
  <c r="A9" i="2"/>
  <c r="S8" i="2"/>
  <c r="Q8" i="2"/>
  <c r="O8" i="2"/>
  <c r="M8" i="2"/>
  <c r="K8" i="2"/>
  <c r="J8" i="2"/>
  <c r="I8" i="2"/>
  <c r="H8" i="2"/>
  <c r="F8" i="2"/>
  <c r="E8" i="2"/>
  <c r="D8" i="2"/>
  <c r="C8" i="2"/>
  <c r="B8" i="2"/>
  <c r="A8" i="2"/>
  <c r="S7" i="2"/>
  <c r="P7" i="2"/>
  <c r="N7" i="2"/>
  <c r="M7" i="2"/>
  <c r="C7" i="2"/>
  <c r="B7" i="2"/>
  <c r="A7" i="2"/>
  <c r="R5" i="2"/>
  <c r="P5" i="2"/>
  <c r="N3" i="2"/>
  <c r="N2" i="2"/>
  <c r="P79" i="1"/>
  <c r="Q79" i="2" s="1"/>
  <c r="O79" i="1"/>
  <c r="P79" i="2" s="1"/>
  <c r="N79" i="1"/>
  <c r="O79" i="2" s="1"/>
  <c r="M79" i="1"/>
  <c r="N79" i="2" s="1"/>
  <c r="L79" i="1"/>
  <c r="L79" i="2" s="1"/>
  <c r="G79" i="1"/>
  <c r="G79" i="2" s="1"/>
  <c r="Q78" i="1"/>
  <c r="P78" i="1"/>
  <c r="O78" i="1"/>
  <c r="N78" i="1"/>
  <c r="M78" i="1"/>
  <c r="N78" i="2" s="1"/>
  <c r="L78" i="1"/>
  <c r="L78" i="2" s="1"/>
  <c r="G78" i="1"/>
  <c r="Q77" i="1"/>
  <c r="R77" i="2" s="1"/>
  <c r="P77" i="1"/>
  <c r="Q77" i="2" s="1"/>
  <c r="O77" i="1"/>
  <c r="P77" i="2" s="1"/>
  <c r="N77" i="1"/>
  <c r="O77" i="2" s="1"/>
  <c r="M77" i="1"/>
  <c r="L77" i="1"/>
  <c r="G77" i="1"/>
  <c r="Q76" i="1"/>
  <c r="R76" i="2" s="1"/>
  <c r="P76" i="1"/>
  <c r="Q76" i="2" s="1"/>
  <c r="O76" i="1"/>
  <c r="P76" i="2" s="1"/>
  <c r="N76" i="1"/>
  <c r="O76" i="2" s="1"/>
  <c r="M76" i="1"/>
  <c r="N76" i="2" s="1"/>
  <c r="L76" i="1"/>
  <c r="L76" i="2" s="1"/>
  <c r="G76" i="1"/>
  <c r="P75" i="1"/>
  <c r="O75" i="1"/>
  <c r="Q75" i="1" s="1"/>
  <c r="N75" i="1"/>
  <c r="M75" i="1"/>
  <c r="N75" i="2" s="1"/>
  <c r="L75" i="1"/>
  <c r="L75" i="2" s="1"/>
  <c r="G75" i="1"/>
  <c r="Q74" i="1"/>
  <c r="P74" i="1"/>
  <c r="O74" i="1"/>
  <c r="N74" i="1"/>
  <c r="O74" i="2" s="1"/>
  <c r="M74" i="1"/>
  <c r="N74" i="2" s="1"/>
  <c r="L74" i="1"/>
  <c r="L74" i="2" s="1"/>
  <c r="G74" i="1"/>
  <c r="P73" i="1"/>
  <c r="O73" i="1"/>
  <c r="N73" i="1"/>
  <c r="M73" i="1"/>
  <c r="N73" i="2" s="1"/>
  <c r="L73" i="1"/>
  <c r="L73" i="2" s="1"/>
  <c r="G73" i="1"/>
  <c r="Q72" i="1"/>
  <c r="R72" i="2" s="1"/>
  <c r="P72" i="1"/>
  <c r="Q72" i="2" s="1"/>
  <c r="O72" i="1"/>
  <c r="P72" i="2" s="1"/>
  <c r="N72" i="1"/>
  <c r="M72" i="1"/>
  <c r="N72" i="2" s="1"/>
  <c r="L72" i="1"/>
  <c r="G72" i="1"/>
  <c r="P71" i="1"/>
  <c r="O71" i="1"/>
  <c r="P71" i="2" s="1"/>
  <c r="N71" i="1"/>
  <c r="M71" i="1"/>
  <c r="L71" i="1"/>
  <c r="L71" i="2" s="1"/>
  <c r="G71" i="1"/>
  <c r="G71" i="2" s="1"/>
  <c r="Q70" i="1"/>
  <c r="R70" i="2" s="1"/>
  <c r="P70" i="1"/>
  <c r="O70" i="1"/>
  <c r="P70" i="2" s="1"/>
  <c r="N70" i="1"/>
  <c r="O70" i="2" s="1"/>
  <c r="M70" i="1"/>
  <c r="N70" i="2" s="1"/>
  <c r="L70" i="1"/>
  <c r="G70" i="1"/>
  <c r="Q69" i="1"/>
  <c r="R69" i="2" s="1"/>
  <c r="P69" i="1"/>
  <c r="Q69" i="2" s="1"/>
  <c r="O69" i="1"/>
  <c r="N69" i="1"/>
  <c r="O69" i="2" s="1"/>
  <c r="M69" i="1"/>
  <c r="N69" i="2" s="1"/>
  <c r="L69" i="1"/>
  <c r="G69" i="1"/>
  <c r="Q68" i="1"/>
  <c r="R68" i="2" s="1"/>
  <c r="P68" i="1"/>
  <c r="Q68" i="2" s="1"/>
  <c r="O68" i="1"/>
  <c r="P68" i="2" s="1"/>
  <c r="N68" i="1"/>
  <c r="M68" i="1"/>
  <c r="N68" i="2" s="1"/>
  <c r="L68" i="1"/>
  <c r="G68" i="1"/>
  <c r="G68" i="2" s="1"/>
  <c r="P67" i="1"/>
  <c r="O67" i="1"/>
  <c r="Q67" i="1" s="1"/>
  <c r="N67" i="1"/>
  <c r="O67" i="2" s="1"/>
  <c r="M67" i="1"/>
  <c r="L67" i="1"/>
  <c r="L67" i="2" s="1"/>
  <c r="G67" i="1"/>
  <c r="Q66" i="1"/>
  <c r="R66" i="2" s="1"/>
  <c r="P66" i="1"/>
  <c r="O66" i="1"/>
  <c r="P66" i="2" s="1"/>
  <c r="N66" i="1"/>
  <c r="O66" i="2" s="1"/>
  <c r="M66" i="1"/>
  <c r="N66" i="2" s="1"/>
  <c r="L66" i="1"/>
  <c r="G66" i="1"/>
  <c r="Q65" i="1"/>
  <c r="R65" i="2" s="1"/>
  <c r="P65" i="1"/>
  <c r="Q65" i="2" s="1"/>
  <c r="O65" i="1"/>
  <c r="N65" i="1"/>
  <c r="O65" i="2" s="1"/>
  <c r="M65" i="1"/>
  <c r="N65" i="2" s="1"/>
  <c r="L65" i="1"/>
  <c r="L65" i="2" s="1"/>
  <c r="G65" i="1"/>
  <c r="P64" i="1"/>
  <c r="Q64" i="2" s="1"/>
  <c r="O64" i="1"/>
  <c r="Q64" i="1" s="1"/>
  <c r="N64" i="1"/>
  <c r="M64" i="1"/>
  <c r="N64" i="2" s="1"/>
  <c r="L64" i="1"/>
  <c r="L64" i="2" s="1"/>
  <c r="G64" i="1"/>
  <c r="P63" i="1"/>
  <c r="O63" i="1"/>
  <c r="P63" i="2" s="1"/>
  <c r="N63" i="1"/>
  <c r="M63" i="1"/>
  <c r="L63" i="1"/>
  <c r="L63" i="2" s="1"/>
  <c r="G63" i="1"/>
  <c r="Q62" i="1"/>
  <c r="P62" i="1"/>
  <c r="O62" i="1"/>
  <c r="N62" i="1"/>
  <c r="O62" i="2" s="1"/>
  <c r="M62" i="1"/>
  <c r="N62" i="2" s="1"/>
  <c r="L62" i="1"/>
  <c r="L62" i="2" s="1"/>
  <c r="G62" i="1"/>
  <c r="P61" i="1"/>
  <c r="O61" i="1"/>
  <c r="N61" i="1"/>
  <c r="M61" i="1"/>
  <c r="N61" i="2" s="1"/>
  <c r="L61" i="1"/>
  <c r="L61" i="2" s="1"/>
  <c r="G61" i="1"/>
  <c r="Q60" i="1"/>
  <c r="R60" i="2" s="1"/>
  <c r="P60" i="1"/>
  <c r="Q60" i="2" s="1"/>
  <c r="O60" i="1"/>
  <c r="P60" i="2" s="1"/>
  <c r="N60" i="1"/>
  <c r="M60" i="1"/>
  <c r="N60" i="2" s="1"/>
  <c r="L60" i="1"/>
  <c r="G60" i="1"/>
  <c r="G60" i="2" s="1"/>
  <c r="P59" i="1"/>
  <c r="O59" i="1"/>
  <c r="Q59" i="1" s="1"/>
  <c r="N59" i="1"/>
  <c r="M59" i="1"/>
  <c r="L59" i="1"/>
  <c r="L59" i="2" s="1"/>
  <c r="G59" i="1"/>
  <c r="Q58" i="1"/>
  <c r="P58" i="1"/>
  <c r="O58" i="1"/>
  <c r="N58" i="1"/>
  <c r="M58" i="1"/>
  <c r="N58" i="2" s="1"/>
  <c r="L58" i="1"/>
  <c r="L58" i="2" s="1"/>
  <c r="G58" i="1"/>
  <c r="P57" i="1"/>
  <c r="O57" i="1"/>
  <c r="N57" i="1"/>
  <c r="M57" i="1"/>
  <c r="N57" i="2" s="1"/>
  <c r="L57" i="1"/>
  <c r="L57" i="2" s="1"/>
  <c r="G57" i="1"/>
  <c r="Q56" i="1"/>
  <c r="R56" i="2" s="1"/>
  <c r="P56" i="1"/>
  <c r="Q56" i="2" s="1"/>
  <c r="O56" i="1"/>
  <c r="P56" i="2" s="1"/>
  <c r="N56" i="1"/>
  <c r="M56" i="1"/>
  <c r="N56" i="2" s="1"/>
  <c r="L56" i="1"/>
  <c r="L56" i="2" s="1"/>
  <c r="G56" i="1"/>
  <c r="P55" i="1"/>
  <c r="O55" i="1"/>
  <c r="P55" i="2" s="1"/>
  <c r="N55" i="1"/>
  <c r="O55" i="2" s="1"/>
  <c r="M55" i="1"/>
  <c r="L55" i="1"/>
  <c r="L55" i="2" s="1"/>
  <c r="G55" i="1"/>
  <c r="P54" i="1"/>
  <c r="O54" i="1"/>
  <c r="N54" i="1"/>
  <c r="O54" i="2" s="1"/>
  <c r="M54" i="1"/>
  <c r="N54" i="2" s="1"/>
  <c r="L54" i="1"/>
  <c r="L54" i="2" s="1"/>
  <c r="G54" i="1"/>
  <c r="P53" i="1"/>
  <c r="O53" i="1"/>
  <c r="N53" i="1"/>
  <c r="O53" i="2" s="1"/>
  <c r="M53" i="1"/>
  <c r="N53" i="2" s="1"/>
  <c r="L53" i="1"/>
  <c r="L53" i="2" s="1"/>
  <c r="G53" i="1"/>
  <c r="P52" i="1"/>
  <c r="Q52" i="2" s="1"/>
  <c r="O52" i="1"/>
  <c r="Q52" i="1" s="1"/>
  <c r="N52" i="1"/>
  <c r="M52" i="1"/>
  <c r="N52" i="2" s="1"/>
  <c r="L52" i="1"/>
  <c r="L52" i="2" s="1"/>
  <c r="G52" i="1"/>
  <c r="G52" i="2" s="1"/>
  <c r="P51" i="1"/>
  <c r="O51" i="1"/>
  <c r="Q51" i="1" s="1"/>
  <c r="N51" i="1"/>
  <c r="O51" i="2" s="1"/>
  <c r="M51" i="1"/>
  <c r="L51" i="1"/>
  <c r="L51" i="2" s="1"/>
  <c r="G51" i="1"/>
  <c r="P50" i="1"/>
  <c r="O50" i="1"/>
  <c r="N50" i="1"/>
  <c r="M50" i="1"/>
  <c r="N50" i="2" s="1"/>
  <c r="L50" i="1"/>
  <c r="L50" i="2" s="1"/>
  <c r="G50" i="1"/>
  <c r="P49" i="1"/>
  <c r="O49" i="1"/>
  <c r="N49" i="1"/>
  <c r="O49" i="2" s="1"/>
  <c r="M49" i="1"/>
  <c r="N49" i="2" s="1"/>
  <c r="L49" i="1"/>
  <c r="L49" i="2" s="1"/>
  <c r="G49" i="1"/>
  <c r="P48" i="1"/>
  <c r="O48" i="1"/>
  <c r="Q48" i="1" s="1"/>
  <c r="N48" i="1"/>
  <c r="M48" i="1"/>
  <c r="N48" i="2" s="1"/>
  <c r="L48" i="1"/>
  <c r="L48" i="2" s="1"/>
  <c r="G48" i="1"/>
  <c r="P47" i="1"/>
  <c r="O47" i="1"/>
  <c r="P47" i="2" s="1"/>
  <c r="N47" i="1"/>
  <c r="M47" i="1"/>
  <c r="L47" i="1"/>
  <c r="L47" i="2" s="1"/>
  <c r="G47" i="1"/>
  <c r="P46" i="1"/>
  <c r="O46" i="1"/>
  <c r="N46" i="1"/>
  <c r="O46" i="2" s="1"/>
  <c r="M46" i="1"/>
  <c r="N46" i="2" s="1"/>
  <c r="L46" i="1"/>
  <c r="L46" i="2" s="1"/>
  <c r="G46" i="1"/>
  <c r="G46" i="2" s="1"/>
  <c r="Q45" i="1"/>
  <c r="R45" i="2" s="1"/>
  <c r="P45" i="1"/>
  <c r="Q45" i="2" s="1"/>
  <c r="O45" i="1"/>
  <c r="N45" i="1"/>
  <c r="O45" i="2" s="1"/>
  <c r="M45" i="1"/>
  <c r="N45" i="2" s="1"/>
  <c r="L45" i="1"/>
  <c r="G45" i="1"/>
  <c r="Q44" i="1"/>
  <c r="P44" i="1"/>
  <c r="O44" i="1"/>
  <c r="N44" i="1"/>
  <c r="M44" i="1"/>
  <c r="N44" i="2" s="1"/>
  <c r="L44" i="1"/>
  <c r="L44" i="2" s="1"/>
  <c r="G44" i="1"/>
  <c r="G44" i="2" s="1"/>
  <c r="Q43" i="1"/>
  <c r="P43" i="1"/>
  <c r="O43" i="1"/>
  <c r="N43" i="1"/>
  <c r="O43" i="2" s="1"/>
  <c r="M43" i="1"/>
  <c r="L43" i="1"/>
  <c r="L43" i="2" s="1"/>
  <c r="G43" i="1"/>
  <c r="P42" i="1"/>
  <c r="O42" i="1"/>
  <c r="P42" i="2" s="1"/>
  <c r="N42" i="1"/>
  <c r="M42" i="1"/>
  <c r="N42" i="2" s="1"/>
  <c r="L42" i="1"/>
  <c r="L42" i="2" s="1"/>
  <c r="G42" i="1"/>
  <c r="Q41" i="1"/>
  <c r="R41" i="2" s="1"/>
  <c r="P41" i="1"/>
  <c r="Q41" i="2" s="1"/>
  <c r="O41" i="1"/>
  <c r="N41" i="1"/>
  <c r="O41" i="2" s="1"/>
  <c r="M41" i="1"/>
  <c r="N41" i="2" s="1"/>
  <c r="L41" i="1"/>
  <c r="L41" i="2" s="1"/>
  <c r="G41" i="1"/>
  <c r="Q40" i="1"/>
  <c r="P40" i="1"/>
  <c r="O40" i="1"/>
  <c r="N40" i="1"/>
  <c r="M40" i="1"/>
  <c r="N40" i="2" s="1"/>
  <c r="L40" i="1"/>
  <c r="L40" i="2" s="1"/>
  <c r="G40" i="1"/>
  <c r="Q39" i="1"/>
  <c r="P39" i="1"/>
  <c r="Q39" i="2" s="1"/>
  <c r="O39" i="1"/>
  <c r="P39" i="2" s="1"/>
  <c r="N39" i="1"/>
  <c r="O39" i="2" s="1"/>
  <c r="M39" i="1"/>
  <c r="L39" i="1"/>
  <c r="L39" i="2" s="1"/>
  <c r="G39" i="1"/>
  <c r="P38" i="1"/>
  <c r="O38" i="1"/>
  <c r="P38" i="2" s="1"/>
  <c r="N38" i="1"/>
  <c r="O38" i="2" s="1"/>
  <c r="M38" i="1"/>
  <c r="N38" i="2" s="1"/>
  <c r="L38" i="1"/>
  <c r="L38" i="2" s="1"/>
  <c r="G38" i="1"/>
  <c r="P37" i="1"/>
  <c r="O37" i="1"/>
  <c r="N37" i="1"/>
  <c r="M37" i="1"/>
  <c r="N37" i="2" s="1"/>
  <c r="L37" i="1"/>
  <c r="L37" i="2" s="1"/>
  <c r="G37" i="1"/>
  <c r="Q36" i="1"/>
  <c r="P36" i="1"/>
  <c r="O36" i="1"/>
  <c r="N36" i="1"/>
  <c r="M36" i="1"/>
  <c r="N36" i="2" s="1"/>
  <c r="L36" i="1"/>
  <c r="L36" i="2" s="1"/>
  <c r="G36" i="1"/>
  <c r="G36" i="2" s="1"/>
  <c r="P35" i="1"/>
  <c r="O35" i="1"/>
  <c r="Q35" i="1" s="1"/>
  <c r="N35" i="1"/>
  <c r="O35" i="2" s="1"/>
  <c r="M35" i="1"/>
  <c r="L35" i="1"/>
  <c r="L35" i="2" s="1"/>
  <c r="G35" i="1"/>
  <c r="Q34" i="1"/>
  <c r="R34" i="2" s="1"/>
  <c r="P34" i="1"/>
  <c r="O34" i="1"/>
  <c r="P34" i="2" s="1"/>
  <c r="N34" i="1"/>
  <c r="O34" i="2" s="1"/>
  <c r="M34" i="1"/>
  <c r="N34" i="2" s="1"/>
  <c r="L34" i="1"/>
  <c r="G34" i="1"/>
  <c r="Q33" i="1"/>
  <c r="R33" i="2" s="1"/>
  <c r="P33" i="1"/>
  <c r="Q33" i="2" s="1"/>
  <c r="O33" i="1"/>
  <c r="N33" i="1"/>
  <c r="O33" i="2" s="1"/>
  <c r="M33" i="1"/>
  <c r="N33" i="2" s="1"/>
  <c r="L33" i="1"/>
  <c r="G33" i="1"/>
  <c r="Q32" i="1"/>
  <c r="R32" i="2" s="1"/>
  <c r="P32" i="1"/>
  <c r="Q32" i="2" s="1"/>
  <c r="O32" i="1"/>
  <c r="P32" i="2" s="1"/>
  <c r="N32" i="1"/>
  <c r="M32" i="1"/>
  <c r="N32" i="2" s="1"/>
  <c r="L32" i="1"/>
  <c r="G32" i="1"/>
  <c r="Q31" i="1"/>
  <c r="P31" i="1"/>
  <c r="Q31" i="2" s="1"/>
  <c r="O31" i="1"/>
  <c r="P31" i="2" s="1"/>
  <c r="N31" i="1"/>
  <c r="O31" i="2" s="1"/>
  <c r="M31" i="1"/>
  <c r="L31" i="1"/>
  <c r="L31" i="2" s="1"/>
  <c r="G31" i="1"/>
  <c r="P30" i="1"/>
  <c r="O30" i="1"/>
  <c r="P30" i="2" s="1"/>
  <c r="N30" i="1"/>
  <c r="O30" i="2" s="1"/>
  <c r="M30" i="1"/>
  <c r="N30" i="2" s="1"/>
  <c r="L30" i="1"/>
  <c r="L30" i="2" s="1"/>
  <c r="G30" i="1"/>
  <c r="Q29" i="1"/>
  <c r="R29" i="2" s="1"/>
  <c r="P29" i="1"/>
  <c r="Q29" i="2" s="1"/>
  <c r="O29" i="1"/>
  <c r="N29" i="1"/>
  <c r="O29" i="2" s="1"/>
  <c r="M29" i="1"/>
  <c r="N29" i="2" s="1"/>
  <c r="L29" i="1"/>
  <c r="G29" i="1"/>
  <c r="Q28" i="1"/>
  <c r="R28" i="2" s="1"/>
  <c r="P28" i="1"/>
  <c r="Q28" i="2" s="1"/>
  <c r="O28" i="1"/>
  <c r="P28" i="2" s="1"/>
  <c r="N28" i="1"/>
  <c r="M28" i="1"/>
  <c r="N28" i="2" s="1"/>
  <c r="L28" i="1"/>
  <c r="G28" i="1"/>
  <c r="G28" i="2" s="1"/>
  <c r="Q27" i="1"/>
  <c r="P27" i="1"/>
  <c r="Q27" i="2" s="1"/>
  <c r="O27" i="1"/>
  <c r="N27" i="1"/>
  <c r="O27" i="2" s="1"/>
  <c r="M27" i="1"/>
  <c r="L27" i="1"/>
  <c r="G27" i="1"/>
  <c r="G27" i="2" s="1"/>
  <c r="P26" i="1"/>
  <c r="O26" i="1"/>
  <c r="N26" i="1"/>
  <c r="M26" i="1"/>
  <c r="N26" i="2" s="1"/>
  <c r="L26" i="1"/>
  <c r="L26" i="2" s="1"/>
  <c r="G26" i="1"/>
  <c r="P25" i="1"/>
  <c r="Q25" i="2" s="1"/>
  <c r="O25" i="1"/>
  <c r="N25" i="1"/>
  <c r="M25" i="1"/>
  <c r="L25" i="1"/>
  <c r="L25" i="2" s="1"/>
  <c r="G25" i="1"/>
  <c r="Q24" i="1"/>
  <c r="P24" i="1"/>
  <c r="O24" i="1"/>
  <c r="P24" i="2" s="1"/>
  <c r="N24" i="1"/>
  <c r="M24" i="1"/>
  <c r="N24" i="2" s="1"/>
  <c r="L24" i="1"/>
  <c r="L24" i="2" s="1"/>
  <c r="G24" i="1"/>
  <c r="P23" i="1"/>
  <c r="O23" i="1"/>
  <c r="Q23" i="1" s="1"/>
  <c r="N23" i="1"/>
  <c r="O23" i="2" s="1"/>
  <c r="M23" i="1"/>
  <c r="L23" i="1"/>
  <c r="L23" i="2" s="1"/>
  <c r="G23" i="1"/>
  <c r="G23" i="2" s="1"/>
  <c r="Q22" i="1"/>
  <c r="R22" i="2" s="1"/>
  <c r="P22" i="1"/>
  <c r="O22" i="1"/>
  <c r="P22" i="2" s="1"/>
  <c r="N22" i="1"/>
  <c r="M22" i="1"/>
  <c r="N22" i="2" s="1"/>
  <c r="L22" i="1"/>
  <c r="G22" i="1"/>
  <c r="G22" i="2" s="1"/>
  <c r="Q21" i="1"/>
  <c r="P21" i="1"/>
  <c r="Q21" i="2" s="1"/>
  <c r="O21" i="1"/>
  <c r="N21" i="1"/>
  <c r="O21" i="2" s="1"/>
  <c r="M21" i="1"/>
  <c r="L21" i="1"/>
  <c r="G21" i="1"/>
  <c r="Q20" i="1"/>
  <c r="P20" i="1"/>
  <c r="O20" i="1"/>
  <c r="O20" i="3" s="1"/>
  <c r="N20" i="1"/>
  <c r="M20" i="1"/>
  <c r="N20" i="2" s="1"/>
  <c r="L20" i="1"/>
  <c r="L20" i="2" s="1"/>
  <c r="G20" i="1"/>
  <c r="G20" i="2" s="1"/>
  <c r="P19" i="1"/>
  <c r="O19" i="1"/>
  <c r="Q19" i="1" s="1"/>
  <c r="N19" i="1"/>
  <c r="M19" i="1"/>
  <c r="L19" i="1"/>
  <c r="L19" i="2" s="1"/>
  <c r="G19" i="1"/>
  <c r="G19" i="2" s="1"/>
  <c r="Q18" i="1"/>
  <c r="R18" i="2" s="1"/>
  <c r="P18" i="1"/>
  <c r="O18" i="1"/>
  <c r="P18" i="2" s="1"/>
  <c r="N18" i="1"/>
  <c r="M18" i="1"/>
  <c r="N18" i="2" s="1"/>
  <c r="L18" i="1"/>
  <c r="L18" i="2" s="1"/>
  <c r="G18" i="1"/>
  <c r="P17" i="1"/>
  <c r="Q17" i="1" s="1"/>
  <c r="O17" i="1"/>
  <c r="N17" i="1"/>
  <c r="M17" i="1"/>
  <c r="L17" i="1"/>
  <c r="L17" i="2" s="1"/>
  <c r="G17" i="1"/>
  <c r="Q16" i="1"/>
  <c r="P16" i="1"/>
  <c r="O16" i="1"/>
  <c r="P16" i="2" s="1"/>
  <c r="N16" i="1"/>
  <c r="M16" i="1"/>
  <c r="N16" i="2" s="1"/>
  <c r="L16" i="1"/>
  <c r="L16" i="2" s="1"/>
  <c r="G16" i="1"/>
  <c r="Q15" i="1"/>
  <c r="P15" i="1"/>
  <c r="Q15" i="2" s="1"/>
  <c r="O15" i="1"/>
  <c r="N15" i="1"/>
  <c r="O15" i="2" s="1"/>
  <c r="M15" i="1"/>
  <c r="L15" i="1"/>
  <c r="G15" i="1"/>
  <c r="G15" i="2" s="1"/>
  <c r="Q14" i="1"/>
  <c r="R14" i="2" s="1"/>
  <c r="P14" i="1"/>
  <c r="O14" i="1"/>
  <c r="P14" i="2" s="1"/>
  <c r="N14" i="1"/>
  <c r="M14" i="1"/>
  <c r="N14" i="2" s="1"/>
  <c r="L14" i="1"/>
  <c r="L14" i="2" s="1"/>
  <c r="G14" i="1"/>
  <c r="P13" i="1"/>
  <c r="Q13" i="1" s="1"/>
  <c r="O13" i="1"/>
  <c r="N13" i="1"/>
  <c r="M13" i="1"/>
  <c r="L13" i="1"/>
  <c r="L13" i="2" s="1"/>
  <c r="G13" i="1"/>
  <c r="Q12" i="1"/>
  <c r="P12" i="1"/>
  <c r="O12" i="1"/>
  <c r="P12" i="2" s="1"/>
  <c r="N12" i="1"/>
  <c r="M12" i="1"/>
  <c r="N12" i="2" s="1"/>
  <c r="L12" i="1"/>
  <c r="L12" i="2" s="1"/>
  <c r="G12" i="1"/>
  <c r="P11" i="1"/>
  <c r="Q11" i="2" s="1"/>
  <c r="O11" i="1"/>
  <c r="Q11" i="1" s="1"/>
  <c r="N11" i="1"/>
  <c r="O11" i="2" s="1"/>
  <c r="M11" i="1"/>
  <c r="L11" i="1"/>
  <c r="L11" i="2" s="1"/>
  <c r="G11" i="1"/>
  <c r="G11" i="2" s="1"/>
  <c r="P10" i="1"/>
  <c r="O10" i="1"/>
  <c r="N10" i="1"/>
  <c r="M10" i="1"/>
  <c r="N10" i="2" s="1"/>
  <c r="L10" i="1"/>
  <c r="L10" i="2" s="1"/>
  <c r="G10" i="1"/>
  <c r="G10" i="2" s="1"/>
  <c r="Q9" i="1"/>
  <c r="P9" i="1"/>
  <c r="Q9" i="2" s="1"/>
  <c r="O9" i="1"/>
  <c r="N9" i="1"/>
  <c r="O9" i="2" s="1"/>
  <c r="M9" i="1"/>
  <c r="L9" i="1"/>
  <c r="G9" i="1"/>
  <c r="Q8" i="1"/>
  <c r="R8" i="2" s="1"/>
  <c r="P8" i="1"/>
  <c r="O8" i="1"/>
  <c r="P8" i="2" s="1"/>
  <c r="N8" i="1"/>
  <c r="G8" i="1"/>
  <c r="O7" i="1"/>
  <c r="M7" i="1"/>
  <c r="L7" i="1"/>
  <c r="L7" i="2" s="1"/>
  <c r="O4" i="1"/>
  <c r="O5" i="1" s="1"/>
  <c r="Q5" i="1" s="1"/>
  <c r="D1" i="5"/>
  <c r="D7" i="4"/>
  <c r="D4" i="4"/>
  <c r="A1" i="5"/>
  <c r="B7" i="4"/>
  <c r="B4" i="4"/>
  <c r="F7" i="4"/>
  <c r="M4" i="3"/>
  <c r="I4" i="3"/>
  <c r="E4" i="3"/>
  <c r="I4" i="4"/>
  <c r="F4" i="4"/>
  <c r="N4" i="3"/>
  <c r="H4" i="3"/>
  <c r="A1" i="3"/>
  <c r="K4" i="3"/>
  <c r="F4" i="3"/>
  <c r="Q4" i="2"/>
  <c r="L4" i="2"/>
  <c r="H4" i="2"/>
  <c r="D4" i="2"/>
  <c r="K7" i="1"/>
  <c r="J4" i="1"/>
  <c r="F4" i="1"/>
  <c r="P4" i="3"/>
  <c r="D4" i="3"/>
  <c r="O4" i="2"/>
  <c r="K4" i="2"/>
  <c r="J7" i="1"/>
  <c r="F7" i="1"/>
  <c r="I4" i="1"/>
  <c r="E4" i="1"/>
  <c r="K4" i="1"/>
  <c r="L4" i="3"/>
  <c r="J4" i="2"/>
  <c r="F4" i="2"/>
  <c r="I7" i="1"/>
  <c r="E7" i="1"/>
  <c r="H4" i="1"/>
  <c r="D4" i="1"/>
  <c r="I7" i="4"/>
  <c r="J4" i="3"/>
  <c r="M4" i="2"/>
  <c r="I4" i="2"/>
  <c r="E4" i="2"/>
  <c r="H7" i="1"/>
  <c r="D7" i="1"/>
  <c r="D7" i="3" l="1"/>
  <c r="D7" i="2"/>
  <c r="H7" i="2"/>
  <c r="H7" i="3"/>
  <c r="E5" i="2"/>
  <c r="G4" i="2"/>
  <c r="I5" i="2"/>
  <c r="M5" i="2"/>
  <c r="N5" i="2" s="1"/>
  <c r="N4" i="2"/>
  <c r="J5" i="3"/>
  <c r="P7" i="1"/>
  <c r="Q7" i="1" s="1"/>
  <c r="D77" i="3"/>
  <c r="D75" i="3"/>
  <c r="D73" i="3"/>
  <c r="D71" i="3"/>
  <c r="D69" i="3"/>
  <c r="D67" i="3"/>
  <c r="D65" i="3"/>
  <c r="D63" i="3"/>
  <c r="D61" i="3"/>
  <c r="D59" i="3"/>
  <c r="D57" i="3"/>
  <c r="D55" i="3"/>
  <c r="D53" i="3"/>
  <c r="D51" i="3"/>
  <c r="D49" i="3"/>
  <c r="D68" i="3"/>
  <c r="D76" i="3"/>
  <c r="D58" i="3"/>
  <c r="D56" i="3"/>
  <c r="D54" i="3"/>
  <c r="D52" i="3"/>
  <c r="D50" i="3"/>
  <c r="D47" i="3"/>
  <c r="D42" i="3"/>
  <c r="D41" i="3"/>
  <c r="D36" i="3"/>
  <c r="D74" i="3"/>
  <c r="D72" i="3"/>
  <c r="D60" i="3"/>
  <c r="D44" i="3"/>
  <c r="D38" i="3"/>
  <c r="D30" i="3"/>
  <c r="D29" i="3"/>
  <c r="D28" i="3"/>
  <c r="D27" i="3"/>
  <c r="D78" i="3"/>
  <c r="D43" i="3"/>
  <c r="D35" i="3"/>
  <c r="D31" i="3"/>
  <c r="D25" i="3"/>
  <c r="D24" i="3"/>
  <c r="D20" i="3"/>
  <c r="D13" i="3"/>
  <c r="D70" i="3"/>
  <c r="D64" i="3"/>
  <c r="D62" i="3"/>
  <c r="D46" i="3"/>
  <c r="D39" i="3"/>
  <c r="D33" i="3"/>
  <c r="D17" i="3"/>
  <c r="D11" i="3"/>
  <c r="D66" i="3"/>
  <c r="D40" i="3"/>
  <c r="D37" i="3"/>
  <c r="D21" i="3"/>
  <c r="D15" i="3"/>
  <c r="D9" i="3"/>
  <c r="D5" i="1"/>
  <c r="D45" i="3"/>
  <c r="D32" i="3"/>
  <c r="D19" i="3"/>
  <c r="D14" i="3"/>
  <c r="D8" i="3"/>
  <c r="D48" i="3"/>
  <c r="D23" i="3"/>
  <c r="D18" i="3"/>
  <c r="D12" i="3"/>
  <c r="D34" i="3"/>
  <c r="D26" i="3"/>
  <c r="D22" i="3"/>
  <c r="D16" i="3"/>
  <c r="D10" i="3"/>
  <c r="H77" i="3"/>
  <c r="H75" i="3"/>
  <c r="H73" i="3"/>
  <c r="H71" i="3"/>
  <c r="H69" i="3"/>
  <c r="H67" i="3"/>
  <c r="H65" i="3"/>
  <c r="H63" i="3"/>
  <c r="H61" i="3"/>
  <c r="H59" i="3"/>
  <c r="H57" i="3"/>
  <c r="H55" i="3"/>
  <c r="H53" i="3"/>
  <c r="H51" i="3"/>
  <c r="H49" i="3"/>
  <c r="H78" i="3"/>
  <c r="H66" i="3"/>
  <c r="H72" i="3"/>
  <c r="H70" i="3"/>
  <c r="H68" i="3"/>
  <c r="H46" i="3"/>
  <c r="H45" i="3"/>
  <c r="H40" i="3"/>
  <c r="H39" i="3"/>
  <c r="H35" i="3"/>
  <c r="H34" i="3"/>
  <c r="H33" i="3"/>
  <c r="H32" i="3"/>
  <c r="H31" i="3"/>
  <c r="H56" i="3"/>
  <c r="H54" i="3"/>
  <c r="H52" i="3"/>
  <c r="H50" i="3"/>
  <c r="H48" i="3"/>
  <c r="H43" i="3"/>
  <c r="H37" i="3"/>
  <c r="H26" i="3"/>
  <c r="H44" i="3"/>
  <c r="H36" i="3"/>
  <c r="H19" i="3"/>
  <c r="H18" i="3"/>
  <c r="H12" i="3"/>
  <c r="H76" i="3"/>
  <c r="H58" i="3"/>
  <c r="H47" i="3"/>
  <c r="H25" i="3"/>
  <c r="H24" i="3"/>
  <c r="H23" i="3"/>
  <c r="H22" i="3"/>
  <c r="H21" i="3"/>
  <c r="H16" i="3"/>
  <c r="H15" i="3"/>
  <c r="H14" i="3"/>
  <c r="H10" i="3"/>
  <c r="H9" i="3"/>
  <c r="H8" i="3"/>
  <c r="H60" i="3"/>
  <c r="H30" i="3"/>
  <c r="H28" i="3"/>
  <c r="H5" i="1"/>
  <c r="H74" i="3"/>
  <c r="H64" i="3"/>
  <c r="H42" i="3"/>
  <c r="H20" i="3"/>
  <c r="H29" i="3"/>
  <c r="H27" i="3"/>
  <c r="H13" i="3"/>
  <c r="H62" i="3"/>
  <c r="H41" i="3"/>
  <c r="H38" i="3"/>
  <c r="H17" i="3"/>
  <c r="H11" i="3"/>
  <c r="E7" i="2"/>
  <c r="G7" i="1"/>
  <c r="E7" i="3"/>
  <c r="I7" i="3"/>
  <c r="I7" i="2"/>
  <c r="F5" i="2"/>
  <c r="J5" i="2"/>
  <c r="L5" i="3"/>
  <c r="K78" i="3"/>
  <c r="K76" i="3"/>
  <c r="K74" i="3"/>
  <c r="K72" i="3"/>
  <c r="K70" i="3"/>
  <c r="K68" i="3"/>
  <c r="K66" i="3"/>
  <c r="K64" i="3"/>
  <c r="K62" i="3"/>
  <c r="K60" i="3"/>
  <c r="K58" i="3"/>
  <c r="K56" i="3"/>
  <c r="K54" i="3"/>
  <c r="K52" i="3"/>
  <c r="K50" i="3"/>
  <c r="K77" i="3"/>
  <c r="K71" i="3"/>
  <c r="K65" i="3"/>
  <c r="K63" i="3"/>
  <c r="K61" i="3"/>
  <c r="K55" i="3"/>
  <c r="K53" i="3"/>
  <c r="K51" i="3"/>
  <c r="K49" i="3"/>
  <c r="K47" i="3"/>
  <c r="K45" i="3"/>
  <c r="K43" i="3"/>
  <c r="K41" i="3"/>
  <c r="K39" i="3"/>
  <c r="K37" i="3"/>
  <c r="K35" i="3"/>
  <c r="K33" i="3"/>
  <c r="K31" i="3"/>
  <c r="K29" i="3"/>
  <c r="K27" i="3"/>
  <c r="K25" i="3"/>
  <c r="K23" i="3"/>
  <c r="K21" i="3"/>
  <c r="K19" i="3"/>
  <c r="K17" i="3"/>
  <c r="K15" i="3"/>
  <c r="K13" i="3"/>
  <c r="K11" i="3"/>
  <c r="K9" i="3"/>
  <c r="K48" i="3"/>
  <c r="K26" i="3"/>
  <c r="K67" i="3"/>
  <c r="K46" i="3"/>
  <c r="K40" i="3"/>
  <c r="K34" i="3"/>
  <c r="K32" i="3"/>
  <c r="K24" i="3"/>
  <c r="K69" i="3"/>
  <c r="K42" i="3"/>
  <c r="K30" i="3"/>
  <c r="K28" i="3"/>
  <c r="K22" i="3"/>
  <c r="K16" i="3"/>
  <c r="K14" i="3"/>
  <c r="K10" i="3"/>
  <c r="K8" i="3"/>
  <c r="K75" i="3"/>
  <c r="K57" i="3"/>
  <c r="K38" i="3"/>
  <c r="K18" i="3"/>
  <c r="K12" i="3"/>
  <c r="K73" i="3"/>
  <c r="K44" i="3"/>
  <c r="K20" i="3"/>
  <c r="K5" i="1"/>
  <c r="K59" i="3"/>
  <c r="K36" i="3"/>
  <c r="E77" i="3"/>
  <c r="E75" i="3"/>
  <c r="E73" i="3"/>
  <c r="E71" i="3"/>
  <c r="E69" i="3"/>
  <c r="E67" i="3"/>
  <c r="E65" i="3"/>
  <c r="E63" i="3"/>
  <c r="E61" i="3"/>
  <c r="E59" i="3"/>
  <c r="E57" i="3"/>
  <c r="E55" i="3"/>
  <c r="E53" i="3"/>
  <c r="E51" i="3"/>
  <c r="E49" i="3"/>
  <c r="E76" i="3"/>
  <c r="E74" i="3"/>
  <c r="E70" i="3"/>
  <c r="E60" i="3"/>
  <c r="E58" i="3"/>
  <c r="E48" i="3"/>
  <c r="E46" i="3"/>
  <c r="E44" i="3"/>
  <c r="E42" i="3"/>
  <c r="E40" i="3"/>
  <c r="E38" i="3"/>
  <c r="E36" i="3"/>
  <c r="E34" i="3"/>
  <c r="E32" i="3"/>
  <c r="E30" i="3"/>
  <c r="E28" i="3"/>
  <c r="E26" i="3"/>
  <c r="E24" i="3"/>
  <c r="E22" i="3"/>
  <c r="E20" i="3"/>
  <c r="E18" i="3"/>
  <c r="E16" i="3"/>
  <c r="E14" i="3"/>
  <c r="E12" i="3"/>
  <c r="E10" i="3"/>
  <c r="E8" i="3"/>
  <c r="E66" i="3"/>
  <c r="E43" i="3"/>
  <c r="E37" i="3"/>
  <c r="E78" i="3"/>
  <c r="E64" i="3"/>
  <c r="E62" i="3"/>
  <c r="E45" i="3"/>
  <c r="E39" i="3"/>
  <c r="E35" i="3"/>
  <c r="E33" i="3"/>
  <c r="E31" i="3"/>
  <c r="E68" i="3"/>
  <c r="E23" i="3"/>
  <c r="E21" i="3"/>
  <c r="E15" i="3"/>
  <c r="E9" i="3"/>
  <c r="E56" i="3"/>
  <c r="E54" i="3"/>
  <c r="E52" i="3"/>
  <c r="E50" i="3"/>
  <c r="E41" i="3"/>
  <c r="E29" i="3"/>
  <c r="E27" i="3"/>
  <c r="E19" i="3"/>
  <c r="E17" i="3"/>
  <c r="E11" i="3"/>
  <c r="E5" i="1"/>
  <c r="G5" i="1" s="1"/>
  <c r="G4" i="1"/>
  <c r="G71" i="3" s="1"/>
  <c r="E72" i="3"/>
  <c r="E47" i="3"/>
  <c r="E25" i="3"/>
  <c r="E13" i="3"/>
  <c r="I77" i="3"/>
  <c r="I75" i="3"/>
  <c r="I73" i="3"/>
  <c r="I71" i="3"/>
  <c r="I69" i="3"/>
  <c r="I67" i="3"/>
  <c r="I65" i="3"/>
  <c r="I63" i="3"/>
  <c r="I61" i="3"/>
  <c r="I59" i="3"/>
  <c r="I57" i="3"/>
  <c r="I55" i="3"/>
  <c r="I53" i="3"/>
  <c r="I51" i="3"/>
  <c r="I49" i="3"/>
  <c r="I72" i="3"/>
  <c r="I64" i="3"/>
  <c r="I62" i="3"/>
  <c r="I56" i="3"/>
  <c r="I54" i="3"/>
  <c r="I52" i="3"/>
  <c r="I50" i="3"/>
  <c r="I48" i="3"/>
  <c r="I46" i="3"/>
  <c r="I44" i="3"/>
  <c r="I42" i="3"/>
  <c r="I40" i="3"/>
  <c r="I38" i="3"/>
  <c r="I36" i="3"/>
  <c r="I34" i="3"/>
  <c r="I32" i="3"/>
  <c r="I30" i="3"/>
  <c r="I28" i="3"/>
  <c r="I26" i="3"/>
  <c r="I24" i="3"/>
  <c r="I22" i="3"/>
  <c r="I20" i="3"/>
  <c r="I18" i="3"/>
  <c r="I16" i="3"/>
  <c r="I14" i="3"/>
  <c r="I12" i="3"/>
  <c r="I10" i="3"/>
  <c r="I8" i="3"/>
  <c r="I74" i="3"/>
  <c r="I60" i="3"/>
  <c r="I47" i="3"/>
  <c r="I41" i="3"/>
  <c r="I25" i="3"/>
  <c r="I76" i="3"/>
  <c r="I58" i="3"/>
  <c r="I29" i="3"/>
  <c r="I27" i="3"/>
  <c r="I23" i="3"/>
  <c r="I39" i="3"/>
  <c r="I33" i="3"/>
  <c r="I13" i="3"/>
  <c r="I66" i="3"/>
  <c r="I43" i="3"/>
  <c r="I35" i="3"/>
  <c r="I31" i="3"/>
  <c r="I17" i="3"/>
  <c r="I11" i="3"/>
  <c r="I45" i="3"/>
  <c r="I78" i="3"/>
  <c r="I21" i="3"/>
  <c r="I15" i="3"/>
  <c r="I9" i="3"/>
  <c r="I70" i="3"/>
  <c r="I68" i="3"/>
  <c r="I37" i="3"/>
  <c r="I19" i="3"/>
  <c r="I5" i="1"/>
  <c r="F7" i="3"/>
  <c r="F7" i="2"/>
  <c r="J7" i="3"/>
  <c r="J7" i="2"/>
  <c r="K5" i="2"/>
  <c r="O5" i="2"/>
  <c r="D5" i="3"/>
  <c r="Q4" i="3"/>
  <c r="F78" i="3"/>
  <c r="F76" i="3"/>
  <c r="F74" i="3"/>
  <c r="F72" i="3"/>
  <c r="F70" i="3"/>
  <c r="F68" i="3"/>
  <c r="F66" i="3"/>
  <c r="F64" i="3"/>
  <c r="F62" i="3"/>
  <c r="F60" i="3"/>
  <c r="F58" i="3"/>
  <c r="F56" i="3"/>
  <c r="F54" i="3"/>
  <c r="F52" i="3"/>
  <c r="F50" i="3"/>
  <c r="F67" i="3"/>
  <c r="F71" i="3"/>
  <c r="F48" i="3"/>
  <c r="F29" i="3"/>
  <c r="F27" i="3"/>
  <c r="F26" i="3"/>
  <c r="F55" i="3"/>
  <c r="F53" i="3"/>
  <c r="F51" i="3"/>
  <c r="F49" i="3"/>
  <c r="F47" i="3"/>
  <c r="F46" i="3"/>
  <c r="F41" i="3"/>
  <c r="F40" i="3"/>
  <c r="F34" i="3"/>
  <c r="F32" i="3"/>
  <c r="F25" i="3"/>
  <c r="F24" i="3"/>
  <c r="F73" i="3"/>
  <c r="F38" i="3"/>
  <c r="F22" i="3"/>
  <c r="F17" i="3"/>
  <c r="F16" i="3"/>
  <c r="F14" i="3"/>
  <c r="F11" i="3"/>
  <c r="F10" i="3"/>
  <c r="F8" i="3"/>
  <c r="F65" i="3"/>
  <c r="F63" i="3"/>
  <c r="F61" i="3"/>
  <c r="F59" i="3"/>
  <c r="F45" i="3"/>
  <c r="F42" i="3"/>
  <c r="F37" i="3"/>
  <c r="F30" i="3"/>
  <c r="F28" i="3"/>
  <c r="F18" i="3"/>
  <c r="F13" i="3"/>
  <c r="F12" i="3"/>
  <c r="F77" i="3"/>
  <c r="F36" i="3"/>
  <c r="F35" i="3"/>
  <c r="F31" i="3"/>
  <c r="F19" i="3"/>
  <c r="F69" i="3"/>
  <c r="F44" i="3"/>
  <c r="F43" i="3"/>
  <c r="F23" i="3"/>
  <c r="F75" i="3"/>
  <c r="F57" i="3"/>
  <c r="F33" i="3"/>
  <c r="F20" i="3"/>
  <c r="F5" i="1"/>
  <c r="F39" i="3"/>
  <c r="F21" i="3"/>
  <c r="F15" i="3"/>
  <c r="F9" i="3"/>
  <c r="J78" i="3"/>
  <c r="J76" i="3"/>
  <c r="J74" i="3"/>
  <c r="J72" i="3"/>
  <c r="J70" i="3"/>
  <c r="J68" i="3"/>
  <c r="J66" i="3"/>
  <c r="J64" i="3"/>
  <c r="J62" i="3"/>
  <c r="J60" i="3"/>
  <c r="J58" i="3"/>
  <c r="J56" i="3"/>
  <c r="J54" i="3"/>
  <c r="J52" i="3"/>
  <c r="J50" i="3"/>
  <c r="J69" i="3"/>
  <c r="J73" i="3"/>
  <c r="J59" i="3"/>
  <c r="J55" i="3"/>
  <c r="J53" i="3"/>
  <c r="J51" i="3"/>
  <c r="J49" i="3"/>
  <c r="J43" i="3"/>
  <c r="J42" i="3"/>
  <c r="J37" i="3"/>
  <c r="J36" i="3"/>
  <c r="J75" i="3"/>
  <c r="J71" i="3"/>
  <c r="J57" i="3"/>
  <c r="J45" i="3"/>
  <c r="J44" i="3"/>
  <c r="J39" i="3"/>
  <c r="J38" i="3"/>
  <c r="J35" i="3"/>
  <c r="J33" i="3"/>
  <c r="J31" i="3"/>
  <c r="J30" i="3"/>
  <c r="J28" i="3"/>
  <c r="J67" i="3"/>
  <c r="J46" i="3"/>
  <c r="J41" i="3"/>
  <c r="J29" i="3"/>
  <c r="J27" i="3"/>
  <c r="J21" i="3"/>
  <c r="J20" i="3"/>
  <c r="J15" i="3"/>
  <c r="J9" i="3"/>
  <c r="J77" i="3"/>
  <c r="J19" i="3"/>
  <c r="J63" i="3"/>
  <c r="J32" i="3"/>
  <c r="J23" i="3"/>
  <c r="J18" i="3"/>
  <c r="J12" i="3"/>
  <c r="J48" i="3"/>
  <c r="J47" i="3"/>
  <c r="J22" i="3"/>
  <c r="J16" i="3"/>
  <c r="J13" i="3"/>
  <c r="J10" i="3"/>
  <c r="J65" i="3"/>
  <c r="J61" i="3"/>
  <c r="J34" i="3"/>
  <c r="J26" i="3"/>
  <c r="J25" i="3"/>
  <c r="J17" i="3"/>
  <c r="J11" i="3"/>
  <c r="J5" i="1"/>
  <c r="J40" i="3"/>
  <c r="J24" i="3"/>
  <c r="J14" i="3"/>
  <c r="J8" i="3"/>
  <c r="K7" i="3"/>
  <c r="K7" i="2"/>
  <c r="D5" i="2"/>
  <c r="H5" i="2"/>
  <c r="L5" i="2"/>
  <c r="R4" i="2"/>
  <c r="F5" i="3"/>
  <c r="K5" i="3"/>
  <c r="H5" i="3"/>
  <c r="N5" i="3"/>
  <c r="N4" i="1"/>
  <c r="N19" i="3" s="1"/>
  <c r="P4" i="1"/>
  <c r="E5" i="3"/>
  <c r="G5" i="3" s="1"/>
  <c r="G4" i="3"/>
  <c r="I5" i="3"/>
  <c r="M5" i="3"/>
  <c r="N7" i="1"/>
  <c r="L4" i="1"/>
  <c r="L8" i="1"/>
  <c r="M4" i="1"/>
  <c r="M5" i="1" s="1"/>
  <c r="M8" i="1"/>
  <c r="N8" i="2" s="1"/>
  <c r="R11" i="2"/>
  <c r="R23" i="2"/>
  <c r="R35" i="2"/>
  <c r="N10" i="3"/>
  <c r="G16" i="3"/>
  <c r="R17" i="2"/>
  <c r="R19" i="2"/>
  <c r="P40" i="3"/>
  <c r="R48" i="2"/>
  <c r="R52" i="2"/>
  <c r="R59" i="2"/>
  <c r="R64" i="2"/>
  <c r="R67" i="2"/>
  <c r="L9" i="3"/>
  <c r="N16" i="3"/>
  <c r="G8" i="3"/>
  <c r="G12" i="3"/>
  <c r="R13" i="2"/>
  <c r="G18" i="3"/>
  <c r="L22" i="3"/>
  <c r="G24" i="3"/>
  <c r="P48" i="3"/>
  <c r="P50" i="3"/>
  <c r="P54" i="3"/>
  <c r="R75" i="2"/>
  <c r="P12" i="3"/>
  <c r="G14" i="3"/>
  <c r="L15" i="3"/>
  <c r="L21" i="3"/>
  <c r="P24" i="3"/>
  <c r="L33" i="3"/>
  <c r="R51" i="2"/>
  <c r="P58" i="3"/>
  <c r="O10" i="3"/>
  <c r="P19" i="3"/>
  <c r="P23" i="3"/>
  <c r="N25" i="3"/>
  <c r="G26" i="3"/>
  <c r="O26" i="3"/>
  <c r="L27" i="3"/>
  <c r="G30" i="3"/>
  <c r="G34" i="3"/>
  <c r="P35" i="3"/>
  <c r="Q35" i="2"/>
  <c r="R36" i="2"/>
  <c r="O37" i="2"/>
  <c r="G38" i="3"/>
  <c r="R40" i="2"/>
  <c r="G42" i="3"/>
  <c r="P43" i="3"/>
  <c r="Q43" i="2"/>
  <c r="R44" i="2"/>
  <c r="O46" i="3"/>
  <c r="P46" i="2"/>
  <c r="Q47" i="2"/>
  <c r="P47" i="3"/>
  <c r="G50" i="3"/>
  <c r="O50" i="3"/>
  <c r="P50" i="2"/>
  <c r="P51" i="3"/>
  <c r="Q51" i="2"/>
  <c r="G54" i="3"/>
  <c r="O54" i="3"/>
  <c r="P54" i="2"/>
  <c r="P55" i="3"/>
  <c r="Q55" i="2"/>
  <c r="N57" i="3"/>
  <c r="O57" i="2"/>
  <c r="G58" i="3"/>
  <c r="O58" i="3"/>
  <c r="P58" i="2"/>
  <c r="P59" i="3"/>
  <c r="Q59" i="2"/>
  <c r="O61" i="2"/>
  <c r="G62" i="3"/>
  <c r="O62" i="3"/>
  <c r="P62" i="2"/>
  <c r="P63" i="3"/>
  <c r="Q63" i="2"/>
  <c r="G66" i="3"/>
  <c r="P67" i="3"/>
  <c r="Q67" i="2"/>
  <c r="G70" i="3"/>
  <c r="P71" i="3"/>
  <c r="Q71" i="2"/>
  <c r="N73" i="3"/>
  <c r="G74" i="3"/>
  <c r="O74" i="3"/>
  <c r="P74" i="2"/>
  <c r="P75" i="3"/>
  <c r="Q75" i="2"/>
  <c r="G78" i="3"/>
  <c r="G78" i="2"/>
  <c r="O78" i="3"/>
  <c r="G8" i="2"/>
  <c r="L9" i="2"/>
  <c r="G12" i="2"/>
  <c r="G16" i="2"/>
  <c r="L21" i="2"/>
  <c r="G24" i="2"/>
  <c r="P78" i="2"/>
  <c r="P11" i="3"/>
  <c r="P17" i="3"/>
  <c r="L31" i="3"/>
  <c r="N53" i="3"/>
  <c r="O57" i="3"/>
  <c r="O75" i="3"/>
  <c r="G9" i="3"/>
  <c r="G13" i="3"/>
  <c r="O13" i="3"/>
  <c r="G17" i="3"/>
  <c r="O17" i="3"/>
  <c r="N20" i="3"/>
  <c r="G21" i="3"/>
  <c r="N24" i="3"/>
  <c r="G25" i="3"/>
  <c r="O25" i="3"/>
  <c r="G29" i="3"/>
  <c r="G29" i="2"/>
  <c r="P30" i="3"/>
  <c r="G33" i="3"/>
  <c r="G33" i="2"/>
  <c r="L34" i="2"/>
  <c r="L34" i="3"/>
  <c r="N36" i="3"/>
  <c r="G37" i="3"/>
  <c r="G37" i="2"/>
  <c r="O37" i="3"/>
  <c r="P38" i="3"/>
  <c r="G41" i="3"/>
  <c r="G41" i="2"/>
  <c r="P42" i="3"/>
  <c r="N44" i="3"/>
  <c r="G45" i="3"/>
  <c r="G45" i="2"/>
  <c r="P46" i="3"/>
  <c r="Q47" i="1"/>
  <c r="G49" i="2"/>
  <c r="G49" i="3"/>
  <c r="O49" i="3"/>
  <c r="G53" i="2"/>
  <c r="G53" i="3"/>
  <c r="O53" i="3"/>
  <c r="Q55" i="1"/>
  <c r="G57" i="3"/>
  <c r="G57" i="2"/>
  <c r="G61" i="3"/>
  <c r="G61" i="2"/>
  <c r="O61" i="3"/>
  <c r="P62" i="3"/>
  <c r="Q63" i="1"/>
  <c r="G65" i="3"/>
  <c r="G65" i="2"/>
  <c r="L66" i="3"/>
  <c r="L66" i="2"/>
  <c r="G69" i="3"/>
  <c r="G69" i="2"/>
  <c r="L70" i="3"/>
  <c r="L70" i="2"/>
  <c r="Q71" i="1"/>
  <c r="G73" i="3"/>
  <c r="G73" i="2"/>
  <c r="P73" i="2"/>
  <c r="O73" i="3"/>
  <c r="Q74" i="2"/>
  <c r="P74" i="3"/>
  <c r="G77" i="3"/>
  <c r="P78" i="3"/>
  <c r="Q78" i="2"/>
  <c r="Q13" i="2"/>
  <c r="Q17" i="2"/>
  <c r="O19" i="2"/>
  <c r="P20" i="2"/>
  <c r="L33" i="2"/>
  <c r="G34" i="2"/>
  <c r="Q40" i="2"/>
  <c r="G42" i="2"/>
  <c r="Q48" i="2"/>
  <c r="G50" i="2"/>
  <c r="G58" i="2"/>
  <c r="G66" i="2"/>
  <c r="G10" i="3"/>
  <c r="P13" i="3"/>
  <c r="L14" i="3"/>
  <c r="G22" i="3"/>
  <c r="L39" i="3"/>
  <c r="O42" i="3"/>
  <c r="N43" i="3"/>
  <c r="G46" i="3"/>
  <c r="P52" i="3"/>
  <c r="L76" i="3"/>
  <c r="Q4" i="1"/>
  <c r="Q11" i="3" s="1"/>
  <c r="Q10" i="1"/>
  <c r="N11" i="3"/>
  <c r="O12" i="3"/>
  <c r="O16" i="3"/>
  <c r="G20" i="3"/>
  <c r="N23" i="3"/>
  <c r="O24" i="3"/>
  <c r="P25" i="3"/>
  <c r="Q26" i="1"/>
  <c r="G28" i="3"/>
  <c r="L29" i="3"/>
  <c r="Q30" i="1"/>
  <c r="G32" i="3"/>
  <c r="G36" i="3"/>
  <c r="O36" i="3"/>
  <c r="P36" i="2"/>
  <c r="P37" i="3"/>
  <c r="Q37" i="2"/>
  <c r="Q38" i="1"/>
  <c r="G40" i="3"/>
  <c r="O40" i="3"/>
  <c r="P40" i="2"/>
  <c r="L41" i="3"/>
  <c r="Q42" i="1"/>
  <c r="G44" i="3"/>
  <c r="O44" i="3"/>
  <c r="P44" i="2"/>
  <c r="L45" i="3"/>
  <c r="Q46" i="1"/>
  <c r="N47" i="3"/>
  <c r="O47" i="2"/>
  <c r="G48" i="3"/>
  <c r="O48" i="3"/>
  <c r="P48" i="2"/>
  <c r="P49" i="3"/>
  <c r="Q49" i="2"/>
  <c r="Q50" i="1"/>
  <c r="G52" i="3"/>
  <c r="O52" i="3"/>
  <c r="P52" i="2"/>
  <c r="P53" i="3"/>
  <c r="Q53" i="2"/>
  <c r="Q54" i="1"/>
  <c r="G56" i="3"/>
  <c r="P57" i="3"/>
  <c r="Q57" i="2"/>
  <c r="R58" i="2"/>
  <c r="O59" i="2"/>
  <c r="G60" i="3"/>
  <c r="P61" i="3"/>
  <c r="Q61" i="2"/>
  <c r="Q62" i="3"/>
  <c r="R62" i="2"/>
  <c r="N63" i="3"/>
  <c r="O63" i="2"/>
  <c r="G64" i="3"/>
  <c r="O64" i="3"/>
  <c r="P64" i="2"/>
  <c r="L65" i="3"/>
  <c r="G68" i="3"/>
  <c r="L69" i="3"/>
  <c r="N71" i="3"/>
  <c r="O71" i="2"/>
  <c r="G72" i="3"/>
  <c r="P73" i="3"/>
  <c r="Q73" i="2"/>
  <c r="N75" i="3"/>
  <c r="O75" i="2"/>
  <c r="G76" i="3"/>
  <c r="G76" i="2"/>
  <c r="L77" i="3"/>
  <c r="L77" i="2"/>
  <c r="Q78" i="3"/>
  <c r="R78" i="2"/>
  <c r="G14" i="2"/>
  <c r="L15" i="2"/>
  <c r="G18" i="2"/>
  <c r="G26" i="2"/>
  <c r="L27" i="2"/>
  <c r="G32" i="2"/>
  <c r="G40" i="2"/>
  <c r="G48" i="2"/>
  <c r="G56" i="2"/>
  <c r="G64" i="2"/>
  <c r="G72" i="2"/>
  <c r="O73" i="2"/>
  <c r="R74" i="2"/>
  <c r="O30" i="3"/>
  <c r="N35" i="3"/>
  <c r="N55" i="3"/>
  <c r="O7" i="3"/>
  <c r="G11" i="3"/>
  <c r="O11" i="3"/>
  <c r="G15" i="3"/>
  <c r="G19" i="3"/>
  <c r="O19" i="3"/>
  <c r="P20" i="3"/>
  <c r="G23" i="3"/>
  <c r="O23" i="3"/>
  <c r="Q25" i="1"/>
  <c r="G27" i="3"/>
  <c r="L28" i="3"/>
  <c r="L28" i="2"/>
  <c r="G31" i="3"/>
  <c r="G31" i="2"/>
  <c r="L32" i="3"/>
  <c r="L32" i="2"/>
  <c r="G35" i="3"/>
  <c r="G35" i="2"/>
  <c r="O35" i="3"/>
  <c r="P36" i="3"/>
  <c r="Q37" i="1"/>
  <c r="G39" i="3"/>
  <c r="G39" i="2"/>
  <c r="N42" i="3"/>
  <c r="G43" i="3"/>
  <c r="G43" i="2"/>
  <c r="O43" i="3"/>
  <c r="P44" i="3"/>
  <c r="G47" i="3"/>
  <c r="G47" i="2"/>
  <c r="O47" i="3"/>
  <c r="Q49" i="1"/>
  <c r="G51" i="3"/>
  <c r="G51" i="2"/>
  <c r="O51" i="3"/>
  <c r="Q53" i="1"/>
  <c r="N54" i="3"/>
  <c r="G55" i="3"/>
  <c r="G55" i="2"/>
  <c r="O55" i="3"/>
  <c r="Q57" i="1"/>
  <c r="G59" i="3"/>
  <c r="G59" i="2"/>
  <c r="O59" i="3"/>
  <c r="L60" i="3"/>
  <c r="L60" i="2"/>
  <c r="Q61" i="1"/>
  <c r="N62" i="3"/>
  <c r="G63" i="3"/>
  <c r="G63" i="2"/>
  <c r="O63" i="3"/>
  <c r="P64" i="3"/>
  <c r="G67" i="3"/>
  <c r="G67" i="2"/>
  <c r="O67" i="3"/>
  <c r="L68" i="3"/>
  <c r="L68" i="2"/>
  <c r="O71" i="3"/>
  <c r="L72" i="3"/>
  <c r="L72" i="2"/>
  <c r="Q73" i="1"/>
  <c r="N74" i="3"/>
  <c r="G75" i="3"/>
  <c r="N78" i="3"/>
  <c r="O78" i="2"/>
  <c r="G9" i="2"/>
  <c r="P10" i="2"/>
  <c r="R12" i="2"/>
  <c r="G13" i="2"/>
  <c r="O13" i="2"/>
  <c r="R16" i="2"/>
  <c r="G17" i="2"/>
  <c r="O17" i="2"/>
  <c r="Q19" i="2"/>
  <c r="R20" i="2"/>
  <c r="G21" i="2"/>
  <c r="L22" i="2"/>
  <c r="Q23" i="2"/>
  <c r="R24" i="2"/>
  <c r="G25" i="2"/>
  <c r="O25" i="2"/>
  <c r="P26" i="2"/>
  <c r="L29" i="2"/>
  <c r="G30" i="2"/>
  <c r="P35" i="2"/>
  <c r="Q36" i="2"/>
  <c r="G38" i="2"/>
  <c r="O42" i="2"/>
  <c r="P43" i="2"/>
  <c r="Q44" i="2"/>
  <c r="L45" i="2"/>
  <c r="O50" i="2"/>
  <c r="P51" i="2"/>
  <c r="G54" i="2"/>
  <c r="O58" i="2"/>
  <c r="P59" i="2"/>
  <c r="G62" i="2"/>
  <c r="P67" i="2"/>
  <c r="L69" i="2"/>
  <c r="G70" i="2"/>
  <c r="G74" i="2"/>
  <c r="O38" i="3"/>
  <c r="L56" i="3"/>
  <c r="N67" i="3"/>
  <c r="Q7" i="3" l="1"/>
  <c r="R7" i="2"/>
  <c r="Q57" i="3"/>
  <c r="R57" i="2"/>
  <c r="Q25" i="3"/>
  <c r="R25" i="2"/>
  <c r="Q42" i="3"/>
  <c r="R42" i="2"/>
  <c r="Q30" i="3"/>
  <c r="R30" i="2"/>
  <c r="Q71" i="3"/>
  <c r="R71" i="2"/>
  <c r="Q44" i="3"/>
  <c r="Q16" i="3"/>
  <c r="Q19" i="3"/>
  <c r="N7" i="3"/>
  <c r="O7" i="2"/>
  <c r="G7" i="3"/>
  <c r="G7" i="2"/>
  <c r="G5" i="2"/>
  <c r="Q61" i="3"/>
  <c r="R61" i="2"/>
  <c r="Q53" i="3"/>
  <c r="R53" i="2"/>
  <c r="N50" i="3"/>
  <c r="N38" i="3"/>
  <c r="Q58" i="3"/>
  <c r="Q54" i="3"/>
  <c r="R54" i="2"/>
  <c r="Q38" i="3"/>
  <c r="R38" i="2"/>
  <c r="N64" i="3"/>
  <c r="Q55" i="3"/>
  <c r="R55" i="2"/>
  <c r="N52" i="3"/>
  <c r="N48" i="3"/>
  <c r="N49" i="3"/>
  <c r="N61" i="3"/>
  <c r="Q40" i="3"/>
  <c r="Q20" i="3"/>
  <c r="N13" i="3"/>
  <c r="Q67" i="3"/>
  <c r="Q59" i="3"/>
  <c r="Q48" i="3"/>
  <c r="Q23" i="3"/>
  <c r="P16" i="3"/>
  <c r="P10" i="3"/>
  <c r="P26" i="3"/>
  <c r="Q49" i="3"/>
  <c r="R49" i="2"/>
  <c r="Q37" i="3"/>
  <c r="R37" i="2"/>
  <c r="Q63" i="3"/>
  <c r="R63" i="2"/>
  <c r="Q47" i="3"/>
  <c r="R47" i="2"/>
  <c r="Q36" i="3"/>
  <c r="Q12" i="3"/>
  <c r="Q51" i="3"/>
  <c r="Q75" i="3"/>
  <c r="Q13" i="3"/>
  <c r="Q17" i="3"/>
  <c r="L8" i="3"/>
  <c r="L8" i="2"/>
  <c r="N12" i="3"/>
  <c r="N5" i="1"/>
  <c r="N46" i="3"/>
  <c r="Q7" i="2"/>
  <c r="P7" i="3"/>
  <c r="Q73" i="3"/>
  <c r="R73" i="2"/>
  <c r="N58" i="3"/>
  <c r="N30" i="3"/>
  <c r="N26" i="3"/>
  <c r="N51" i="3"/>
  <c r="Q74" i="3"/>
  <c r="N59" i="3"/>
  <c r="Q50" i="3"/>
  <c r="R50" i="2"/>
  <c r="Q46" i="3"/>
  <c r="R46" i="2"/>
  <c r="Q26" i="3"/>
  <c r="R26" i="2"/>
  <c r="Q10" i="3"/>
  <c r="R10" i="2"/>
  <c r="Q43" i="3"/>
  <c r="N40" i="3"/>
  <c r="N37" i="3"/>
  <c r="Q24" i="3"/>
  <c r="N17" i="3"/>
  <c r="Q64" i="3"/>
  <c r="Q52" i="3"/>
  <c r="Q35" i="3"/>
  <c r="L5" i="1"/>
  <c r="L18" i="3"/>
</calcChain>
</file>

<file path=xl/sharedStrings.xml><?xml version="1.0" encoding="utf-8"?>
<sst xmlns="http://schemas.openxmlformats.org/spreadsheetml/2006/main" count="423" uniqueCount="114">
  <si>
    <t>ATTENDANCE UPTO OCTOBER 2017</t>
  </si>
  <si>
    <t>ATTENDANCE UPTO SEPTEMBER 2017</t>
  </si>
  <si>
    <t>SYBA B</t>
  </si>
  <si>
    <t>CLASS TEACHER</t>
  </si>
  <si>
    <t>SUBJECT</t>
  </si>
  <si>
    <t>SOC2</t>
  </si>
  <si>
    <t>SOC3</t>
  </si>
  <si>
    <t>SOC3TOTAL</t>
  </si>
  <si>
    <t>PSY2</t>
  </si>
  <si>
    <t>PSY3</t>
  </si>
  <si>
    <t>FC2</t>
  </si>
  <si>
    <t>ADVT</t>
  </si>
  <si>
    <t>ECO2</t>
  </si>
  <si>
    <t>ECO3</t>
  </si>
  <si>
    <t>HIS2</t>
  </si>
  <si>
    <t>HIS3</t>
  </si>
  <si>
    <t>HIS3 TOTAL</t>
  </si>
  <si>
    <t>PROFESSOR</t>
  </si>
  <si>
    <t>SG</t>
  </si>
  <si>
    <t>VS</t>
  </si>
  <si>
    <t>HQ</t>
  </si>
  <si>
    <t>SM</t>
  </si>
  <si>
    <t>SD</t>
  </si>
  <si>
    <t>MR</t>
  </si>
  <si>
    <t>HB</t>
  </si>
  <si>
    <t>GT</t>
  </si>
  <si>
    <t>KM</t>
  </si>
  <si>
    <t>JC</t>
  </si>
  <si>
    <t>EP</t>
  </si>
  <si>
    <t>NO. OF LECTURES TAKEN</t>
  </si>
  <si>
    <t>PERMITTED ABSENCE</t>
  </si>
  <si>
    <t>ROLL NO</t>
  </si>
  <si>
    <t>NAME OF THE STUDENT</t>
  </si>
  <si>
    <t>NO. OF LECTURES ABSENT</t>
  </si>
  <si>
    <t>ROLL NO.</t>
  </si>
  <si>
    <t>ANDRADE WAYNE JOANITA</t>
  </si>
  <si>
    <t>HISTORY</t>
  </si>
  <si>
    <t>NO.OF LECTURES ABSENT</t>
  </si>
  <si>
    <t>ARANHA JOEL CHRIS CLIFTON</t>
  </si>
  <si>
    <t>ECONOMICS</t>
  </si>
  <si>
    <t>BAGADE ADITI SANJAY</t>
  </si>
  <si>
    <t>BARROW SIMIRAND ALEX</t>
  </si>
  <si>
    <t>BORGES THEOLA STEPHEN</t>
  </si>
  <si>
    <t>BUHRIL JOEL N</t>
  </si>
  <si>
    <t>C N RAHUL</t>
  </si>
  <si>
    <t>CARDOZ SHARON ALEX</t>
  </si>
  <si>
    <t>CARVALHO SHANIA RONEY</t>
  </si>
  <si>
    <t>COLACO LEANNE ALISON NEVILLE</t>
  </si>
  <si>
    <t>DAS ADITEYA KUMAR</t>
  </si>
  <si>
    <t>DMELLO GLORIYA GEORGE</t>
  </si>
  <si>
    <t>DMELLO SHAUNELLE ANTHONY</t>
  </si>
  <si>
    <t>DMELLO SHILTON STEVAN</t>
  </si>
  <si>
    <t>DSILVA ANDREA HAYDEN</t>
  </si>
  <si>
    <t>DSILVA DENVIRA VALERIE</t>
  </si>
  <si>
    <t>DSILVA NISHA MURUGAN</t>
  </si>
  <si>
    <t>DSILVA ROSHAN MURUGAN</t>
  </si>
  <si>
    <t>DSOUZA ANCILLA JOEL</t>
  </si>
  <si>
    <t>D'SOUZA CYNANDA MARCINA</t>
  </si>
  <si>
    <t>DSOUZA GRISELDA CLARENCE</t>
  </si>
  <si>
    <t>DSOUZA LIZVEENA GILBERT</t>
  </si>
  <si>
    <t>DSOUZA MARIAN AUSTIN</t>
  </si>
  <si>
    <t>DSOUZA ROUSHEL GENE</t>
  </si>
  <si>
    <t>DSOUZA SHERWIN ISSAC MARIO</t>
  </si>
  <si>
    <t>DSOUZA VICTOR ROBERT</t>
  </si>
  <si>
    <t>FERNANDES ALECIASTEPHEN</t>
  </si>
  <si>
    <t>FERNANDES GENIS AGNELO</t>
  </si>
  <si>
    <t>FERNANDES JULIA JOYCE</t>
  </si>
  <si>
    <t>FERNANDES MIRELL LUCIAN FRANCIS</t>
  </si>
  <si>
    <t>FERNANDES VENISHA DIAGO</t>
  </si>
  <si>
    <t>FERREIRA CHELSEA MARIAH</t>
  </si>
  <si>
    <t>GAONKAR SUCHITA SITARAM</t>
  </si>
  <si>
    <t>GODINHO ZUBIENKA DOMINIC</t>
  </si>
  <si>
    <t>GRACIAS CECELIA ASLIN</t>
  </si>
  <si>
    <t>HETRAJ NATASHA PHILIP</t>
  </si>
  <si>
    <t>CANCELLED</t>
  </si>
  <si>
    <t>CANC</t>
  </si>
  <si>
    <t>JACINTO CANDICE JUDE</t>
  </si>
  <si>
    <t>KODIYAN MARIYAJES OUSEPH</t>
  </si>
  <si>
    <t>MALIKKAL SELISTA SEBASTIAN</t>
  </si>
  <si>
    <t>MASCARENHAS ASHLYN</t>
  </si>
  <si>
    <t>MATHIAS MELISSA RUDOLPH</t>
  </si>
  <si>
    <t>MEERALAKSHMI HARISHKUMAR</t>
  </si>
  <si>
    <t>MISQUITTA DESIREE VERONICA</t>
  </si>
  <si>
    <t>MISQUITTA SEMANTA SOBERS</t>
  </si>
  <si>
    <t>MISTRY POOJA BHUPENDRA</t>
  </si>
  <si>
    <t>NADAR JESLIN JOHNSON</t>
  </si>
  <si>
    <t>NAKHWA TEJASVEE RAJESH</t>
  </si>
  <si>
    <t>PEREIRA IAN GLADWIN</t>
  </si>
  <si>
    <t>PODUVAL ADITI VINAYAN</t>
  </si>
  <si>
    <t>SHERWIN ISSAC MARIO DSOUZA</t>
  </si>
  <si>
    <t>SURVE PRIYANKA DEEPAK</t>
  </si>
  <si>
    <t>REBELLO SANCIA CONSTANCIO</t>
  </si>
  <si>
    <t>RODRIGUES MATILDA SHABI</t>
  </si>
  <si>
    <t>RODRIGUES MELISTA MICHAEL</t>
  </si>
  <si>
    <t>SAWANT AKSHAY LAXMAN</t>
  </si>
  <si>
    <t>SHINDE JANVI SANDEEP</t>
  </si>
  <si>
    <t>SOPARKAR SANIKA SANJAY</t>
  </si>
  <si>
    <t>SUTARI ROCHELLE OSCAR</t>
  </si>
  <si>
    <t>SWAMY ANUSHKA ROCHELLE MELVYN</t>
  </si>
  <si>
    <t>THAKKAR KRUPA DEEPAK</t>
  </si>
  <si>
    <t>THOMAS RYAN DAMIAN</t>
  </si>
  <si>
    <t>TRISHA RAJ IRANI</t>
  </si>
  <si>
    <t>VAZ MICHELLE TREVOR</t>
  </si>
  <si>
    <t>VAZ SUZANNE RUPERT</t>
  </si>
  <si>
    <t>WESTON RALPH MEHDI</t>
  </si>
  <si>
    <t>YADAV SAYALI SANJAY</t>
  </si>
  <si>
    <t>DSOUZA DARREN SHANE LUIS</t>
  </si>
  <si>
    <t>FERNANDES ANUSHKA JUDE AUGUSTINE</t>
  </si>
  <si>
    <t>MENDES ZISKA ANSELM</t>
  </si>
  <si>
    <t>ZANE SERLE BARBOZA</t>
  </si>
  <si>
    <t>FERNANDES BRENDON MICHAEL</t>
  </si>
  <si>
    <t>DCUNHA IAN FRANCIS FREDRICK</t>
  </si>
  <si>
    <t>PATEL NIHAL ANIL</t>
  </si>
  <si>
    <t>DSOUZA DARREN SHAM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</si>
</sst>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color rgb="FF000000"/>
      <name val="Arial"/>
    </font>
    <font>
      <b/>
      <sz val="18"/>
      <color rgb="FF000000"/>
      <name val="Black Ops One"/>
    </font>
    <font>
      <sz val="11"/>
      <color rgb="FF000000"/>
      <name val="Inconsolata"/>
    </font>
    <font>
      <sz val="10"/>
      <name val="Arial"/>
    </font>
    <font>
      <b/>
      <sz val="10"/>
      <color rgb="FF000000"/>
      <name val="Arial"/>
    </font>
    <font>
      <b/>
      <sz val="14"/>
      <name val="Arial"/>
    </font>
    <font>
      <b/>
      <sz val="14"/>
      <color rgb="FF000000"/>
      <name val="Arial"/>
    </font>
    <font>
      <sz val="14"/>
      <name val="Arial"/>
    </font>
    <font>
      <sz val="10"/>
      <name val="Arial"/>
    </font>
    <font>
      <sz val="10"/>
      <color rgb="FFFFFF00"/>
      <name val="Arial"/>
    </font>
    <font>
      <sz val="14"/>
      <color rgb="FFFFFF00"/>
      <name val="Arial"/>
    </font>
    <font>
      <sz val="11"/>
      <color rgb="FFFFFF00"/>
      <name val="Arial"/>
    </font>
    <font>
      <sz val="14"/>
      <color rgb="FF000000"/>
      <name val="Calibri"/>
    </font>
    <font>
      <sz val="10"/>
      <color rgb="FFFFFF00"/>
      <name val="Arial"/>
    </font>
    <font>
      <sz val="10"/>
      <color rgb="FF000000"/>
      <name val="Calibri"/>
    </font>
    <font>
      <sz val="14"/>
      <color rgb="FF000000"/>
      <name val="Arial"/>
    </font>
    <font>
      <sz val="11"/>
      <color rgb="FF000000"/>
      <name val="Calibri"/>
    </font>
    <font>
      <sz val="10"/>
      <color rgb="FF000000"/>
      <name val="Arial"/>
    </font>
    <font>
      <sz val="12"/>
      <color rgb="FFFFFF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CCFF"/>
        <bgColor rgb="FFFFCCFF"/>
      </patternFill>
    </fill>
    <fill>
      <patternFill patternType="solid">
        <fgColor rgb="FFCC99FF"/>
        <bgColor rgb="FFCC99FF"/>
      </patternFill>
    </fill>
    <fill>
      <patternFill patternType="solid">
        <fgColor rgb="FF6699FF"/>
        <bgColor rgb="FF6699FF"/>
      </patternFill>
    </fill>
    <fill>
      <patternFill patternType="solid">
        <fgColor rgb="FF66FFFF"/>
        <bgColor rgb="FF66FFFF"/>
      </patternFill>
    </fill>
    <fill>
      <patternFill patternType="solid">
        <fgColor rgb="FF741B47"/>
        <bgColor rgb="FF741B47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2" fillId="3" borderId="0" xfId="0" applyFont="1" applyFill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6" fillId="4" borderId="4" xfId="0" applyFont="1" applyFill="1" applyBorder="1" applyAlignment="1">
      <alignment horizontal="center"/>
    </xf>
    <xf numFmtId="0" fontId="7" fillId="4" borderId="4" xfId="0" applyFont="1" applyFill="1" applyBorder="1" applyAlignment="1"/>
    <xf numFmtId="0" fontId="6" fillId="4" borderId="4" xfId="0" applyFont="1" applyFill="1" applyBorder="1" applyAlignment="1">
      <alignment horizontal="center" textRotation="45"/>
    </xf>
    <xf numFmtId="0" fontId="4" fillId="4" borderId="4" xfId="0" applyFont="1" applyFill="1" applyBorder="1" applyAlignment="1">
      <alignment horizontal="center"/>
    </xf>
    <xf numFmtId="0" fontId="8" fillId="4" borderId="4" xfId="0" applyFont="1" applyFill="1" applyBorder="1" applyAlignment="1"/>
    <xf numFmtId="0" fontId="6" fillId="4" borderId="0" xfId="0" applyFont="1" applyFill="1" applyAlignment="1">
      <alignment horizontal="center" textRotation="45"/>
    </xf>
    <xf numFmtId="0" fontId="6" fillId="5" borderId="4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wrapText="1"/>
    </xf>
    <xf numFmtId="0" fontId="4" fillId="4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/>
    </xf>
    <xf numFmtId="0" fontId="6" fillId="6" borderId="4" xfId="0" applyFont="1" applyFill="1" applyBorder="1" applyAlignment="1">
      <alignment horizontal="center" wrapText="1"/>
    </xf>
    <xf numFmtId="0" fontId="7" fillId="6" borderId="4" xfId="0" applyFont="1" applyFill="1" applyBorder="1" applyAlignment="1">
      <alignment wrapText="1"/>
    </xf>
    <xf numFmtId="0" fontId="4" fillId="5" borderId="4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wrapText="1"/>
    </xf>
    <xf numFmtId="0" fontId="6" fillId="6" borderId="4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wrapText="1"/>
    </xf>
    <xf numFmtId="0" fontId="4" fillId="6" borderId="4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7" fillId="7" borderId="4" xfId="0" applyFont="1" applyFill="1" applyBorder="1" applyAlignment="1">
      <alignment wrapText="1"/>
    </xf>
    <xf numFmtId="0" fontId="6" fillId="7" borderId="6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7" borderId="0" xfId="0" applyFont="1" applyFill="1" applyAlignment="1">
      <alignment horizontal="center" wrapText="1"/>
    </xf>
    <xf numFmtId="0" fontId="9" fillId="8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wrapText="1"/>
    </xf>
    <xf numFmtId="0" fontId="4" fillId="7" borderId="6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4" fillId="7" borderId="0" xfId="0" applyFont="1" applyFill="1" applyAlignment="1">
      <alignment horizontal="center" wrapText="1"/>
    </xf>
    <xf numFmtId="0" fontId="12" fillId="9" borderId="4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/>
    </xf>
    <xf numFmtId="0" fontId="13" fillId="8" borderId="4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5" fillId="0" borderId="6" xfId="0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13" fillId="8" borderId="6" xfId="0" applyFont="1" applyFill="1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3" fillId="8" borderId="6" xfId="0" applyFont="1" applyFill="1" applyBorder="1" applyAlignment="1">
      <alignment horizontal="center" wrapText="1"/>
    </xf>
    <xf numFmtId="0" fontId="16" fillId="9" borderId="4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6" fillId="9" borderId="3" xfId="0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9" fontId="17" fillId="10" borderId="6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5" borderId="0" xfId="0" applyFont="1" applyFill="1" applyAlignment="1">
      <alignment horizontal="center" wrapText="1"/>
    </xf>
    <xf numFmtId="0" fontId="8" fillId="5" borderId="3" xfId="0" applyFont="1" applyFill="1" applyBorder="1" applyAlignment="1"/>
    <xf numFmtId="0" fontId="8" fillId="0" borderId="10" xfId="0" applyFont="1" applyBorder="1" applyAlignment="1"/>
    <xf numFmtId="0" fontId="8" fillId="0" borderId="0" xfId="0" applyFont="1" applyAlignment="1"/>
    <xf numFmtId="0" fontId="8" fillId="0" borderId="0" xfId="0" applyFont="1" applyAlignment="1"/>
    <xf numFmtId="0" fontId="8" fillId="6" borderId="9" xfId="0" applyFont="1" applyFill="1" applyBorder="1" applyAlignment="1"/>
    <xf numFmtId="0" fontId="8" fillId="7" borderId="9" xfId="0" applyFont="1" applyFill="1" applyBorder="1" applyAlignment="1"/>
    <xf numFmtId="0" fontId="18" fillId="8" borderId="6" xfId="0" applyFont="1" applyFill="1" applyBorder="1" applyAlignment="1">
      <alignment horizontal="center" wrapText="1"/>
    </xf>
    <xf numFmtId="0" fontId="18" fillId="8" borderId="9" xfId="0" applyFont="1" applyFill="1" applyBorder="1" applyAlignment="1">
      <alignment horizontal="center" wrapText="1"/>
    </xf>
    <xf numFmtId="0" fontId="16" fillId="0" borderId="0" xfId="0" applyFont="1" applyAlignment="1"/>
    <xf numFmtId="0" fontId="16" fillId="3" borderId="0" xfId="0" applyFont="1" applyFill="1" applyAlignment="1"/>
    <xf numFmtId="0" fontId="15" fillId="0" borderId="0" xfId="0" applyFont="1" applyAlignment="1">
      <alignment horizontal="center"/>
    </xf>
    <xf numFmtId="0" fontId="5" fillId="0" borderId="5" xfId="0" applyFont="1" applyBorder="1" applyAlignment="1">
      <alignment textRotation="60"/>
    </xf>
    <xf numFmtId="0" fontId="3" fillId="0" borderId="5" xfId="0" applyFont="1" applyBorder="1"/>
    <xf numFmtId="0" fontId="3" fillId="0" borderId="6" xfId="0" applyFont="1" applyBorder="1"/>
    <xf numFmtId="0" fontId="10" fillId="8" borderId="7" xfId="0" applyFont="1" applyFill="1" applyBorder="1" applyAlignment="1">
      <alignment horizontal="center" wrapText="1"/>
    </xf>
    <xf numFmtId="0" fontId="3" fillId="0" borderId="8" xfId="0" applyFont="1" applyBorder="1"/>
    <xf numFmtId="0" fontId="3" fillId="0" borderId="9" xfId="0" applyFont="1" applyBorder="1"/>
    <xf numFmtId="0" fontId="1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2" borderId="1" xfId="0" applyFont="1" applyFill="1" applyBorder="1" applyAlignment="1">
      <alignment horizontal="left"/>
    </xf>
    <xf numFmtId="0" fontId="8" fillId="0" borderId="5" xfId="0" applyFont="1" applyBorder="1" applyAlignment="1"/>
    <xf numFmtId="0" fontId="8" fillId="0" borderId="10" xfId="0" applyFont="1" applyBorder="1" applyAlignment="1"/>
    <xf numFmtId="0" fontId="3" fillId="0" borderId="10" xfId="0" applyFont="1" applyBorder="1"/>
  </cellXfs>
  <cellStyles count="1">
    <cellStyle name="Normal" xfId="0" builtinId="0"/>
  </cellStyles>
  <dxfs count="7"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3"/>
  <sheetViews>
    <sheetView tabSelected="1" workbookViewId="0">
      <pane ySplit="6" topLeftCell="A7" activePane="bottomLeft" state="frozen"/>
      <selection pane="bottomLeft" activeCell="B8" sqref="B8"/>
    </sheetView>
  </sheetViews>
  <sheetFormatPr defaultColWidth="14.42578125" defaultRowHeight="15.75" customHeight="1"/>
  <cols>
    <col min="1" max="1" width="10.140625" customWidth="1"/>
    <col min="2" max="2" width="37.28515625" customWidth="1"/>
    <col min="3" max="3" width="10.5703125" customWidth="1"/>
    <col min="4" max="18" width="11.5703125" customWidth="1"/>
  </cols>
  <sheetData>
    <row r="1" spans="1:18" ht="23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80"/>
    </row>
    <row r="2" spans="1:18" ht="79.5">
      <c r="A2" s="72" t="s">
        <v>2</v>
      </c>
      <c r="B2" s="5" t="s">
        <v>4</v>
      </c>
      <c r="C2" s="6"/>
      <c r="D2" s="7" t="s">
        <v>5</v>
      </c>
      <c r="E2" s="7" t="s">
        <v>6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15</v>
      </c>
      <c r="Q2" s="10" t="s">
        <v>16</v>
      </c>
      <c r="R2" s="7"/>
    </row>
    <row r="3" spans="1:18" ht="18">
      <c r="A3" s="73"/>
      <c r="B3" s="11" t="s">
        <v>17</v>
      </c>
      <c r="C3" s="12"/>
      <c r="D3" s="14" t="s">
        <v>18</v>
      </c>
      <c r="E3" s="14" t="s">
        <v>19</v>
      </c>
      <c r="F3" s="14" t="s">
        <v>20</v>
      </c>
      <c r="G3" s="14"/>
      <c r="H3" s="14" t="s">
        <v>21</v>
      </c>
      <c r="I3" s="14" t="s">
        <v>22</v>
      </c>
      <c r="J3" s="14" t="s">
        <v>23</v>
      </c>
      <c r="K3" s="14" t="s">
        <v>24</v>
      </c>
      <c r="L3" s="14" t="s">
        <v>25</v>
      </c>
      <c r="M3" s="14" t="s">
        <v>26</v>
      </c>
      <c r="N3" s="14" t="s">
        <v>27</v>
      </c>
      <c r="O3" s="14" t="s">
        <v>27</v>
      </c>
      <c r="P3" s="14" t="s">
        <v>28</v>
      </c>
      <c r="Q3" s="14"/>
      <c r="R3" s="14"/>
    </row>
    <row r="4" spans="1:18" ht="18">
      <c r="A4" s="73"/>
      <c r="B4" s="16" t="s">
        <v>29</v>
      </c>
      <c r="C4" s="17"/>
      <c r="D4" s="20" t="str">
        <f ca="1">IFERROR(__xludf.DUMMYFUNCTION("ImportRange(""1-KQbOq_OF8Zvv9s2IwqWuiu36wvu1yoGRpMtGz0uFzc"",""SEM2!E4"")"),"")</f>
        <v/>
      </c>
      <c r="E4" s="22" t="str">
        <f ca="1">IFERROR(__xludf.DUMMYFUNCTION("ImportRange(""1vFV8Qd6n0MrPHYBeVp1Y_eB_kbiC7J9TT1whrvu4Vkc"",""sem2!k4"")"),"6")</f>
        <v>6</v>
      </c>
      <c r="F4" s="22" t="str">
        <f ca="1">IFERROR(__xludf.DUMMYFUNCTION("ImportRange(""1s_74kVqricL4AunR5DgkEUlmsHFVv0FwbAwsVetzz44"",""SEM2!K4"")"),"0")</f>
        <v>0</v>
      </c>
      <c r="G4" s="22">
        <f t="shared" ref="G4:G5" ca="1" si="0">E4+F4</f>
        <v>6</v>
      </c>
      <c r="H4" s="20" t="str">
        <f ca="1">IFERROR(__xludf.DUMMYFUNCTION("ImportRange(""1eDh0bZprejd8Sk-g0arGWs1CguB5h65CsNZb4ifRJyc"",""SEM2!K4"")"),"5")</f>
        <v>5</v>
      </c>
      <c r="I4" s="20" t="str">
        <f ca="1">IFERROR(__xludf.DUMMYFUNCTION("ImportRange(""1JW2fJwhqZP_1pbqYI5mm09mS5LIzumbBcPgK5ZC0bcU"",""SEM2!k4"")"),"1")</f>
        <v>1</v>
      </c>
      <c r="J4" s="20" t="str">
        <f ca="1">IFERROR(__xludf.DUMMYFUNCTION("ImportRange(""1cuHU18bgg3BYG1w3xCJzxwXR4awLsrxl306BRvyNzss"",""SEM2!K4"")"),"6")</f>
        <v>6</v>
      </c>
      <c r="K4" s="22" t="str">
        <f ca="1">IFERROR(__xludf.DUMMYFUNCTION("ImportRange(""1EbKYrq1AajoMI961b4LHs2p6SoDlHL2HBDJ0zl8ELMk"",""SEM2!N4"")"),"10")</f>
        <v>10</v>
      </c>
      <c r="L4" s="22" t="str">
        <f ca="1">OPT!B4</f>
        <v>0</v>
      </c>
      <c r="M4" s="22" t="str">
        <f ca="1">OPT!D4</f>
        <v>4</v>
      </c>
      <c r="N4" s="22" t="str">
        <f ca="1">OPT!F4</f>
        <v>6</v>
      </c>
      <c r="O4" s="22">
        <f>OPT!G4</f>
        <v>3</v>
      </c>
      <c r="P4" s="22" t="str">
        <f ca="1">OPT!I4</f>
        <v>0</v>
      </c>
      <c r="Q4" s="22">
        <f t="shared" ref="Q4:Q5" ca="1" si="1">O4+P4</f>
        <v>3</v>
      </c>
      <c r="R4" s="22"/>
    </row>
    <row r="5" spans="1:18" ht="18" hidden="1">
      <c r="A5" s="74"/>
      <c r="B5" s="27" t="s">
        <v>30</v>
      </c>
      <c r="C5" s="29"/>
      <c r="D5" s="30" t="e">
        <f t="shared" ref="D5:F5" ca="1" si="2">FLOOR(D4/4,1)</f>
        <v>#VALUE!</v>
      </c>
      <c r="E5" s="31">
        <f t="shared" ca="1" si="2"/>
        <v>1</v>
      </c>
      <c r="F5" s="31">
        <f t="shared" ca="1" si="2"/>
        <v>0</v>
      </c>
      <c r="G5" s="31">
        <f t="shared" ca="1" si="0"/>
        <v>1</v>
      </c>
      <c r="H5" s="30">
        <f t="shared" ref="H5:O5" ca="1" si="3">FLOOR(H4/4,1)</f>
        <v>1</v>
      </c>
      <c r="I5" s="30">
        <f t="shared" ca="1" si="3"/>
        <v>0</v>
      </c>
      <c r="J5" s="30">
        <f t="shared" ca="1" si="3"/>
        <v>1</v>
      </c>
      <c r="K5" s="31">
        <f t="shared" ca="1" si="3"/>
        <v>2</v>
      </c>
      <c r="L5" s="31">
        <f t="shared" ca="1" si="3"/>
        <v>0</v>
      </c>
      <c r="M5" s="31">
        <f t="shared" ca="1" si="3"/>
        <v>1</v>
      </c>
      <c r="N5" s="31">
        <f t="shared" ca="1" si="3"/>
        <v>1</v>
      </c>
      <c r="O5" s="31">
        <f t="shared" si="3"/>
        <v>0</v>
      </c>
      <c r="P5" s="32"/>
      <c r="Q5" s="31">
        <f t="shared" si="1"/>
        <v>0</v>
      </c>
      <c r="R5" s="31"/>
    </row>
    <row r="6" spans="1:18" ht="18" hidden="1">
      <c r="A6" s="33" t="s">
        <v>31</v>
      </c>
      <c r="B6" s="35" t="s">
        <v>32</v>
      </c>
      <c r="C6" s="36" t="s">
        <v>4</v>
      </c>
      <c r="D6" s="75" t="s">
        <v>33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  <c r="R6" s="40"/>
    </row>
    <row r="7" spans="1:18" ht="18.75">
      <c r="A7" s="42">
        <v>1151</v>
      </c>
      <c r="B7" s="47" t="s">
        <v>35</v>
      </c>
      <c r="C7" s="49" t="s">
        <v>36</v>
      </c>
      <c r="D7" s="48" t="str">
        <f ca="1">IFERROR(__xludf.DUMMYFUNCTION("ImportRange(""1-KQbOq_OF8Zvv9s2IwqWuiu36wvu1yoGRpMtGz0uFzc"",""SEM2!E6:E120"")"),"0")</f>
        <v>0</v>
      </c>
      <c r="E7" s="51" t="str">
        <f ca="1">IFERROR(__xludf.DUMMYFUNCTION("ImportRange(""1vFV8Qd6n0MrPHYBeVp1Y_eB_kbiC7J9TT1whrvu4Vkc"",""sem2!k6:k102"")"),"0")</f>
        <v>0</v>
      </c>
      <c r="F7" s="51" t="str">
        <f ca="1">IFERROR(__xludf.DUMMYFUNCTION("ImportRange(""1s_74kVqricL4AunR5DgkEUlmsHFVv0FwbAwsVetzz44"",""SEM2!K6:K110"")"),"0")</f>
        <v>0</v>
      </c>
      <c r="G7" s="51">
        <f t="shared" ref="G7:G79" ca="1" si="4">E7+F7</f>
        <v>0</v>
      </c>
      <c r="H7" s="48" t="str">
        <f ca="1">IFERROR(__xludf.DUMMYFUNCTION("ImportRange(""1eDh0bZprejd8Sk-g0arGWs1CguB5h65CsNZb4ifRJyc"",""SEM2!K6:K120"")"),"0")</f>
        <v>0</v>
      </c>
      <c r="I7" s="48" t="str">
        <f ca="1">IFERROR(__xludf.DUMMYFUNCTION("ImportRange(""1JW2fJwhqZP_1pbqYI5mm09mS5LIzumbBcPgK5ZC0bcU"",""SEM2!K6:K120"")"),"0")</f>
        <v>0</v>
      </c>
      <c r="J7" s="54" t="str">
        <f ca="1">IFERROR(__xludf.DUMMYFUNCTION("ImportRange(""1cuHU18bgg3BYG1w3xCJzxwXR4awLsrxl306BRvyNzss"",""SEM2!K6:K110"")"),"2")</f>
        <v>2</v>
      </c>
      <c r="K7" s="56" t="str">
        <f ca="1">IFERROR(__xludf.DUMMYFUNCTION("ImportRange(""1EbKYrq1AajoMI961b4LHs2p6SoDlHL2HBDJ0zl8ELMk"",""SEM2!N6:N120"")"),"0")</f>
        <v>0</v>
      </c>
      <c r="L7" s="56" t="str">
        <f>IF(C7="Economics",VLOOKUP(A7,OPT!A$7:B$120,2),"")</f>
        <v/>
      </c>
      <c r="M7" s="56" t="str">
        <f>IF(C7="Economics",VLOOKUP(A7,OPT!C$7:D$120,2),"")</f>
        <v/>
      </c>
      <c r="N7" s="51" t="str">
        <f ca="1">IF(C7="HISTORY",VLOOKUP(A7,OPT!E$1:G$50,2),"")</f>
        <v>0</v>
      </c>
      <c r="O7" s="51">
        <f>IF(C7="HISTORY",VLOOKUP(A7,OPT!E$1:G$50,3),"")</f>
        <v>0</v>
      </c>
      <c r="P7" s="51" t="str">
        <f ca="1">IF(C7="HISTORY",VLOOKUP(A7,OPT!H$1:I$50,2),"")</f>
        <v>0</v>
      </c>
      <c r="Q7" s="51">
        <f t="shared" ref="Q7:Q78" ca="1" si="5">IF(C7="HISTORY",O7+P7,"")</f>
        <v>0</v>
      </c>
      <c r="R7" s="51"/>
    </row>
    <row r="8" spans="1:18" ht="18.75">
      <c r="A8" s="42">
        <v>1152</v>
      </c>
      <c r="B8" s="47" t="s">
        <v>38</v>
      </c>
      <c r="C8" s="49" t="s">
        <v>39</v>
      </c>
      <c r="D8" s="58">
        <v>5</v>
      </c>
      <c r="E8" s="58">
        <v>5</v>
      </c>
      <c r="F8" s="58">
        <v>0</v>
      </c>
      <c r="G8" s="51">
        <f t="shared" si="4"/>
        <v>5</v>
      </c>
      <c r="H8" s="51">
        <v>5</v>
      </c>
      <c r="I8" s="58">
        <v>1</v>
      </c>
      <c r="J8" s="58">
        <v>5</v>
      </c>
      <c r="K8" s="58">
        <v>10</v>
      </c>
      <c r="L8" s="56" t="str">
        <f ca="1">IF(C8="Economics",VLOOKUP(A8,OPT!A$7:B$120,2),"")</f>
        <v>0</v>
      </c>
      <c r="M8" s="56" t="str">
        <f ca="1">IF(C8="Economics",VLOOKUP(A8,OPT!C$7:D$120,2),"")</f>
        <v>4</v>
      </c>
      <c r="N8" s="51" t="str">
        <f>IF(C8="HISTORY",VLOOKUP(A8,OPT!E$1:G$50,2),"")</f>
        <v/>
      </c>
      <c r="O8" s="51" t="str">
        <f>IF(C8="HISTORY",VLOOKUP(A8,OPT!E$1:G$50,3),"")</f>
        <v/>
      </c>
      <c r="P8" s="51" t="str">
        <f>IF(C8="HISTORY",VLOOKUP(A8,OPT!H$1:I$50,2),"")</f>
        <v/>
      </c>
      <c r="Q8" s="51" t="str">
        <f t="shared" si="5"/>
        <v/>
      </c>
      <c r="R8" s="51"/>
    </row>
    <row r="9" spans="1:18" ht="18.75">
      <c r="A9" s="42">
        <v>1153</v>
      </c>
      <c r="B9" s="47" t="s">
        <v>40</v>
      </c>
      <c r="C9" s="49" t="s">
        <v>39</v>
      </c>
      <c r="D9" s="58">
        <v>3</v>
      </c>
      <c r="E9" s="58">
        <v>4</v>
      </c>
      <c r="F9" s="58">
        <v>0</v>
      </c>
      <c r="G9" s="51">
        <f t="shared" si="4"/>
        <v>4</v>
      </c>
      <c r="H9" s="51">
        <v>2</v>
      </c>
      <c r="I9" s="58">
        <v>1</v>
      </c>
      <c r="J9" s="58">
        <v>5</v>
      </c>
      <c r="K9" s="58">
        <v>9</v>
      </c>
      <c r="L9" s="56">
        <f>IF(C9="Economics",VLOOKUP(A9,OPT!A$7:B$120,2),"")</f>
        <v>0</v>
      </c>
      <c r="M9" s="56">
        <f>IF(C9="Economics",VLOOKUP(A9,OPT!C$7:D$120,2),"")</f>
        <v>2</v>
      </c>
      <c r="N9" s="51" t="str">
        <f>IF(C9="HISTORY",VLOOKUP(A9,OPT!E$1:G$50,2),"")</f>
        <v/>
      </c>
      <c r="O9" s="51" t="str">
        <f>IF(C9="HISTORY",VLOOKUP(A9,OPT!E$1:G$50,3),"")</f>
        <v/>
      </c>
      <c r="P9" s="51" t="str">
        <f>IF(C9="HISTORY",VLOOKUP(A9,OPT!H$1:I$50,2),"")</f>
        <v/>
      </c>
      <c r="Q9" s="51" t="str">
        <f t="shared" si="5"/>
        <v/>
      </c>
      <c r="R9" s="51"/>
    </row>
    <row r="10" spans="1:18" ht="18.75">
      <c r="A10" s="42">
        <v>1154</v>
      </c>
      <c r="B10" s="47" t="s">
        <v>41</v>
      </c>
      <c r="C10" s="49" t="s">
        <v>36</v>
      </c>
      <c r="D10" s="58">
        <v>0</v>
      </c>
      <c r="E10" s="58">
        <v>1</v>
      </c>
      <c r="F10" s="58">
        <v>0</v>
      </c>
      <c r="G10" s="51">
        <f t="shared" si="4"/>
        <v>1</v>
      </c>
      <c r="H10" s="51">
        <v>1</v>
      </c>
      <c r="I10" s="58">
        <v>0</v>
      </c>
      <c r="J10" s="58">
        <v>0</v>
      </c>
      <c r="K10" s="58">
        <v>2</v>
      </c>
      <c r="L10" s="56" t="str">
        <f>IF(C10="Economics",VLOOKUP(A10,OPT!A$7:B$120,2),"")</f>
        <v/>
      </c>
      <c r="M10" s="56" t="str">
        <f>IF(C10="Economics",VLOOKUP(A10,OPT!C$7:D$120,2),"")</f>
        <v/>
      </c>
      <c r="N10" s="51">
        <f>IF(C10="HISTORY",VLOOKUP(A10,OPT!E$1:G$50,2),"")</f>
        <v>1</v>
      </c>
      <c r="O10" s="51">
        <f>IF(C10="HISTORY",VLOOKUP(A10,OPT!E$1:G$50,3),"")</f>
        <v>0</v>
      </c>
      <c r="P10" s="51">
        <f>IF(C10="HISTORY",VLOOKUP(A10,OPT!H$1:I$50,2),"")</f>
        <v>0</v>
      </c>
      <c r="Q10" s="51">
        <f t="shared" si="5"/>
        <v>0</v>
      </c>
      <c r="R10" s="51"/>
    </row>
    <row r="11" spans="1:18" ht="18.75">
      <c r="A11" s="42">
        <v>1155</v>
      </c>
      <c r="B11" s="47" t="s">
        <v>42</v>
      </c>
      <c r="C11" s="49" t="s">
        <v>36</v>
      </c>
      <c r="D11" s="58">
        <v>5</v>
      </c>
      <c r="E11" s="58">
        <v>5</v>
      </c>
      <c r="F11" s="58">
        <v>0</v>
      </c>
      <c r="G11" s="51">
        <f t="shared" si="4"/>
        <v>5</v>
      </c>
      <c r="H11" s="51">
        <v>5</v>
      </c>
      <c r="I11" s="58">
        <v>1</v>
      </c>
      <c r="J11" s="58">
        <v>6</v>
      </c>
      <c r="K11" s="58">
        <v>10</v>
      </c>
      <c r="L11" s="56" t="str">
        <f>IF(C11="Economics",VLOOKUP(A11,OPT!A$7:B$120,2),"")</f>
        <v/>
      </c>
      <c r="M11" s="56" t="str">
        <f>IF(C11="Economics",VLOOKUP(A11,OPT!C$7:D$120,2),"")</f>
        <v/>
      </c>
      <c r="N11" s="51">
        <f>IF(C11="HISTORY",VLOOKUP(A11,OPT!E$1:G$50,2),"")</f>
        <v>6</v>
      </c>
      <c r="O11" s="51">
        <f>IF(C11="HISTORY",VLOOKUP(A11,OPT!E$1:G$50,3),"")</f>
        <v>3</v>
      </c>
      <c r="P11" s="51">
        <f>IF(C11="HISTORY",VLOOKUP(A11,OPT!H$1:I$50,2),"")</f>
        <v>0</v>
      </c>
      <c r="Q11" s="51">
        <f t="shared" si="5"/>
        <v>3</v>
      </c>
      <c r="R11" s="51"/>
    </row>
    <row r="12" spans="1:18" ht="18.75">
      <c r="A12" s="42">
        <v>1156</v>
      </c>
      <c r="B12" s="47" t="s">
        <v>43</v>
      </c>
      <c r="C12" s="49" t="s">
        <v>36</v>
      </c>
      <c r="D12" s="58">
        <v>3</v>
      </c>
      <c r="E12" s="58">
        <v>3</v>
      </c>
      <c r="F12" s="58">
        <v>0</v>
      </c>
      <c r="G12" s="51">
        <f t="shared" si="4"/>
        <v>3</v>
      </c>
      <c r="H12" s="51">
        <v>3</v>
      </c>
      <c r="I12" s="58">
        <v>0</v>
      </c>
      <c r="J12" s="58">
        <v>3</v>
      </c>
      <c r="K12" s="58">
        <v>7</v>
      </c>
      <c r="L12" s="56" t="str">
        <f>IF(C12="Economics",VLOOKUP(A12,OPT!A$7:B$120,2),"")</f>
        <v/>
      </c>
      <c r="M12" s="56" t="str">
        <f>IF(C12="Economics",VLOOKUP(A12,OPT!C$7:D$120,2),"")</f>
        <v/>
      </c>
      <c r="N12" s="51">
        <f>IF(C12="HISTORY",VLOOKUP(A12,OPT!E$1:G$50,2),"")</f>
        <v>4</v>
      </c>
      <c r="O12" s="51">
        <f>IF(C12="HISTORY",VLOOKUP(A12,OPT!E$1:G$50,3),"")</f>
        <v>2</v>
      </c>
      <c r="P12" s="51">
        <f>IF(C12="HISTORY",VLOOKUP(A12,OPT!H$1:I$50,2),"")</f>
        <v>0</v>
      </c>
      <c r="Q12" s="51">
        <f t="shared" si="5"/>
        <v>2</v>
      </c>
      <c r="R12" s="51"/>
    </row>
    <row r="13" spans="1:18" ht="18.75">
      <c r="A13" s="42">
        <v>1157</v>
      </c>
      <c r="B13" s="47" t="s">
        <v>44</v>
      </c>
      <c r="C13" s="49" t="s">
        <v>36</v>
      </c>
      <c r="D13" s="58">
        <v>5</v>
      </c>
      <c r="E13" s="58">
        <v>5</v>
      </c>
      <c r="F13" s="58">
        <v>0</v>
      </c>
      <c r="G13" s="51">
        <f t="shared" si="4"/>
        <v>5</v>
      </c>
      <c r="H13" s="51">
        <v>5</v>
      </c>
      <c r="I13" s="58">
        <v>1</v>
      </c>
      <c r="J13" s="58">
        <v>6</v>
      </c>
      <c r="K13" s="58">
        <v>10</v>
      </c>
      <c r="L13" s="56" t="str">
        <f>IF(C13="Economics",VLOOKUP(A13,OPT!A$7:B$120,2),"")</f>
        <v/>
      </c>
      <c r="M13" s="56" t="str">
        <f>IF(C13="Economics",VLOOKUP(A13,OPT!C$7:D$120,2),"")</f>
        <v/>
      </c>
      <c r="N13" s="51">
        <f>IF(C13="HISTORY",VLOOKUP(A13,OPT!E$1:G$50,2),"")</f>
        <v>6</v>
      </c>
      <c r="O13" s="51">
        <f>IF(C13="HISTORY",VLOOKUP(A13,OPT!E$1:G$50,3),"")</f>
        <v>3</v>
      </c>
      <c r="P13" s="51">
        <f>IF(C13="HISTORY",VLOOKUP(A13,OPT!H$1:I$50,2),"")</f>
        <v>0</v>
      </c>
      <c r="Q13" s="51">
        <f t="shared" si="5"/>
        <v>3</v>
      </c>
      <c r="R13" s="51"/>
    </row>
    <row r="14" spans="1:18" ht="18.75">
      <c r="A14" s="42">
        <v>1158</v>
      </c>
      <c r="B14" s="47" t="s">
        <v>45</v>
      </c>
      <c r="C14" s="49" t="s">
        <v>39</v>
      </c>
      <c r="D14" s="58">
        <v>5</v>
      </c>
      <c r="E14" s="58">
        <v>5</v>
      </c>
      <c r="F14" s="58">
        <v>0</v>
      </c>
      <c r="G14" s="51">
        <f t="shared" si="4"/>
        <v>5</v>
      </c>
      <c r="H14" s="51">
        <v>5</v>
      </c>
      <c r="I14" s="58">
        <v>1</v>
      </c>
      <c r="J14" s="58">
        <v>5</v>
      </c>
      <c r="K14" s="58">
        <v>10</v>
      </c>
      <c r="L14" s="56">
        <f>IF(C14="Economics",VLOOKUP(A14,OPT!A$7:B$120,2),"")</f>
        <v>0</v>
      </c>
      <c r="M14" s="56">
        <f>IF(C14="Economics",VLOOKUP(A14,OPT!C$7:D$120,2),"")</f>
        <v>3</v>
      </c>
      <c r="N14" s="51" t="str">
        <f>IF(C14="HISTORY",VLOOKUP(A14,OPT!E$1:G$50,2),"")</f>
        <v/>
      </c>
      <c r="O14" s="51" t="str">
        <f>IF(C14="HISTORY",VLOOKUP(A14,OPT!E$1:G$50,3),"")</f>
        <v/>
      </c>
      <c r="P14" s="51" t="str">
        <f>IF(C14="HISTORY",VLOOKUP(A14,OPT!H$1:I$50,2),"")</f>
        <v/>
      </c>
      <c r="Q14" s="51" t="str">
        <f t="shared" si="5"/>
        <v/>
      </c>
      <c r="R14" s="51"/>
    </row>
    <row r="15" spans="1:18" ht="18.75">
      <c r="A15" s="42">
        <v>1159</v>
      </c>
      <c r="B15" s="47" t="s">
        <v>46</v>
      </c>
      <c r="C15" s="49" t="s">
        <v>39</v>
      </c>
      <c r="D15" s="58">
        <v>4</v>
      </c>
      <c r="E15" s="58">
        <v>6</v>
      </c>
      <c r="F15" s="58">
        <v>0</v>
      </c>
      <c r="G15" s="51">
        <f t="shared" si="4"/>
        <v>6</v>
      </c>
      <c r="H15" s="51">
        <v>5</v>
      </c>
      <c r="I15" s="58">
        <v>0</v>
      </c>
      <c r="J15" s="58">
        <v>5</v>
      </c>
      <c r="K15" s="58">
        <v>6</v>
      </c>
      <c r="L15" s="56">
        <f>IF(C15="Economics",VLOOKUP(A15,OPT!A$7:B$120,2),"")</f>
        <v>0</v>
      </c>
      <c r="M15" s="56">
        <f>IF(C15="Economics",VLOOKUP(A15,OPT!C$7:D$120,2),"")</f>
        <v>4</v>
      </c>
      <c r="N15" s="51" t="str">
        <f>IF(C15="HISTORY",VLOOKUP(A15,OPT!E$1:G$50,2),"")</f>
        <v/>
      </c>
      <c r="O15" s="51" t="str">
        <f>IF(C15="HISTORY",VLOOKUP(A15,OPT!E$1:G$50,3),"")</f>
        <v/>
      </c>
      <c r="P15" s="51" t="str">
        <f>IF(C15="HISTORY",VLOOKUP(A15,OPT!H$1:I$50,2),"")</f>
        <v/>
      </c>
      <c r="Q15" s="51" t="str">
        <f t="shared" si="5"/>
        <v/>
      </c>
      <c r="R15" s="51"/>
    </row>
    <row r="16" spans="1:18" ht="18.75">
      <c r="A16" s="42">
        <v>1160</v>
      </c>
      <c r="B16" s="47" t="s">
        <v>47</v>
      </c>
      <c r="C16" s="49" t="s">
        <v>36</v>
      </c>
      <c r="D16" s="58">
        <v>1</v>
      </c>
      <c r="E16" s="58">
        <v>1</v>
      </c>
      <c r="F16" s="58">
        <v>0</v>
      </c>
      <c r="G16" s="51">
        <f t="shared" si="4"/>
        <v>1</v>
      </c>
      <c r="H16" s="51">
        <v>3</v>
      </c>
      <c r="I16" s="58">
        <v>0</v>
      </c>
      <c r="J16" s="58">
        <v>4</v>
      </c>
      <c r="K16" s="58">
        <v>1</v>
      </c>
      <c r="L16" s="56" t="str">
        <f>IF(C16="Economics",VLOOKUP(A16,OPT!A$7:B$120,2),"")</f>
        <v/>
      </c>
      <c r="M16" s="56" t="str">
        <f>IF(C16="Economics",VLOOKUP(A16,OPT!C$7:D$120,2),"")</f>
        <v/>
      </c>
      <c r="N16" s="51">
        <f>IF(C16="HISTORY",VLOOKUP(A16,OPT!E$1:G$50,2),"")</f>
        <v>0</v>
      </c>
      <c r="O16" s="51">
        <f>IF(C16="HISTORY",VLOOKUP(A16,OPT!E$1:G$50,3),"")</f>
        <v>3</v>
      </c>
      <c r="P16" s="51">
        <f>IF(C16="HISTORY",VLOOKUP(A16,OPT!H$1:I$50,2),"")</f>
        <v>0</v>
      </c>
      <c r="Q16" s="51">
        <f t="shared" si="5"/>
        <v>3</v>
      </c>
      <c r="R16" s="51"/>
    </row>
    <row r="17" spans="1:18" ht="18.75">
      <c r="A17" s="42">
        <v>1161</v>
      </c>
      <c r="B17" s="47" t="s">
        <v>48</v>
      </c>
      <c r="C17" s="49" t="s">
        <v>36</v>
      </c>
      <c r="D17" s="58">
        <v>5</v>
      </c>
      <c r="E17" s="58">
        <v>6</v>
      </c>
      <c r="F17" s="58">
        <v>0</v>
      </c>
      <c r="G17" s="51">
        <f t="shared" si="4"/>
        <v>6</v>
      </c>
      <c r="H17" s="51">
        <v>5</v>
      </c>
      <c r="I17" s="58">
        <v>1</v>
      </c>
      <c r="J17" s="58">
        <v>6</v>
      </c>
      <c r="K17" s="58">
        <v>9</v>
      </c>
      <c r="L17" s="56" t="str">
        <f>IF(C17="Economics",VLOOKUP(A17,OPT!A$7:B$120,2),"")</f>
        <v/>
      </c>
      <c r="M17" s="56" t="str">
        <f>IF(C17="Economics",VLOOKUP(A17,OPT!C$7:D$120,2),"")</f>
        <v/>
      </c>
      <c r="N17" s="51">
        <f>IF(C17="HISTORY",VLOOKUP(A17,OPT!E$1:G$50,2),"")</f>
        <v>6</v>
      </c>
      <c r="O17" s="51">
        <f>IF(C17="HISTORY",VLOOKUP(A17,OPT!E$1:G$50,3),"")</f>
        <v>3</v>
      </c>
      <c r="P17" s="51">
        <f>IF(C17="HISTORY",VLOOKUP(A17,OPT!H$1:I$50,2),"")</f>
        <v>0</v>
      </c>
      <c r="Q17" s="51">
        <f t="shared" si="5"/>
        <v>3</v>
      </c>
      <c r="R17" s="51"/>
    </row>
    <row r="18" spans="1:18" ht="18.75">
      <c r="A18" s="42">
        <v>1162</v>
      </c>
      <c r="B18" s="47" t="s">
        <v>49</v>
      </c>
      <c r="C18" s="49" t="s">
        <v>39</v>
      </c>
      <c r="D18" s="58">
        <v>5</v>
      </c>
      <c r="E18" s="58">
        <v>6</v>
      </c>
      <c r="F18" s="58">
        <v>0</v>
      </c>
      <c r="G18" s="51">
        <f t="shared" si="4"/>
        <v>6</v>
      </c>
      <c r="H18" s="51">
        <v>5</v>
      </c>
      <c r="I18" s="58">
        <v>1</v>
      </c>
      <c r="J18" s="58">
        <v>6</v>
      </c>
      <c r="K18" s="58">
        <v>8</v>
      </c>
      <c r="L18" s="56">
        <f>IF(C18="Economics",VLOOKUP(A18,OPT!A$7:B$120,2),"")</f>
        <v>0</v>
      </c>
      <c r="M18" s="56">
        <f>IF(C18="Economics",VLOOKUP(A18,OPT!C$7:D$120,2),"")</f>
        <v>4</v>
      </c>
      <c r="N18" s="51" t="str">
        <f>IF(C18="HISTORY",VLOOKUP(A18,OPT!E$1:G$50,2),"")</f>
        <v/>
      </c>
      <c r="O18" s="51" t="str">
        <f>IF(C18="HISTORY",VLOOKUP(A18,OPT!E$1:G$50,3),"")</f>
        <v/>
      </c>
      <c r="P18" s="51" t="str">
        <f>IF(C18="HISTORY",VLOOKUP(A18,OPT!H$1:I$50,2),"")</f>
        <v/>
      </c>
      <c r="Q18" s="51" t="str">
        <f t="shared" si="5"/>
        <v/>
      </c>
      <c r="R18" s="51"/>
    </row>
    <row r="19" spans="1:18" ht="18.75">
      <c r="A19" s="42">
        <v>1163</v>
      </c>
      <c r="B19" s="47" t="s">
        <v>50</v>
      </c>
      <c r="C19" s="49" t="s">
        <v>36</v>
      </c>
      <c r="D19" s="58">
        <v>3</v>
      </c>
      <c r="E19" s="58">
        <v>2</v>
      </c>
      <c r="F19" s="58">
        <v>0</v>
      </c>
      <c r="G19" s="51">
        <f t="shared" si="4"/>
        <v>2</v>
      </c>
      <c r="H19" s="51">
        <v>3</v>
      </c>
      <c r="I19" s="58">
        <v>0</v>
      </c>
      <c r="J19" s="58">
        <v>5</v>
      </c>
      <c r="K19" s="58">
        <v>3</v>
      </c>
      <c r="L19" s="56" t="str">
        <f>IF(C19="Economics",VLOOKUP(A19,OPT!A$7:B$120,2),"")</f>
        <v/>
      </c>
      <c r="M19" s="56" t="str">
        <f>IF(C19="Economics",VLOOKUP(A19,OPT!C$7:D$120,2),"")</f>
        <v/>
      </c>
      <c r="N19" s="51">
        <f>IF(C19="HISTORY",VLOOKUP(A19,OPT!E$1:G$50,2),"")</f>
        <v>3</v>
      </c>
      <c r="O19" s="51">
        <f>IF(C19="HISTORY",VLOOKUP(A19,OPT!E$1:G$50,3),"")</f>
        <v>3</v>
      </c>
      <c r="P19" s="51">
        <f>IF(C19="HISTORY",VLOOKUP(A19,OPT!H$1:I$50,2),"")</f>
        <v>0</v>
      </c>
      <c r="Q19" s="51">
        <f t="shared" si="5"/>
        <v>3</v>
      </c>
      <c r="R19" s="51"/>
    </row>
    <row r="20" spans="1:18" ht="18.75">
      <c r="A20" s="42">
        <v>1164</v>
      </c>
      <c r="B20" s="47" t="s">
        <v>51</v>
      </c>
      <c r="C20" s="49" t="s">
        <v>36</v>
      </c>
      <c r="D20" s="58">
        <v>2</v>
      </c>
      <c r="E20" s="58">
        <v>2</v>
      </c>
      <c r="F20" s="58">
        <v>0</v>
      </c>
      <c r="G20" s="51">
        <f t="shared" si="4"/>
        <v>2</v>
      </c>
      <c r="H20" s="51">
        <v>2</v>
      </c>
      <c r="I20" s="58">
        <v>0</v>
      </c>
      <c r="J20" s="58">
        <v>3</v>
      </c>
      <c r="K20" s="58">
        <v>4</v>
      </c>
      <c r="L20" s="56" t="str">
        <f>IF(C20="Economics",VLOOKUP(A20,OPT!A$7:B$120,2),"")</f>
        <v/>
      </c>
      <c r="M20" s="56" t="str">
        <f>IF(C20="Economics",VLOOKUP(A20,OPT!C$7:D$120,2),"")</f>
        <v/>
      </c>
      <c r="N20" s="51">
        <f>IF(C20="HISTORY",VLOOKUP(A20,OPT!E$1:G$50,2),"")</f>
        <v>1</v>
      </c>
      <c r="O20" s="51">
        <f>IF(C20="HISTORY",VLOOKUP(A20,OPT!E$1:G$50,3),"")</f>
        <v>2</v>
      </c>
      <c r="P20" s="51">
        <f>IF(C20="HISTORY",VLOOKUP(A20,OPT!H$1:I$50,2),"")</f>
        <v>0</v>
      </c>
      <c r="Q20" s="51">
        <f t="shared" si="5"/>
        <v>2</v>
      </c>
      <c r="R20" s="51"/>
    </row>
    <row r="21" spans="1:18" ht="18.75">
      <c r="A21" s="42">
        <v>1165</v>
      </c>
      <c r="B21" s="47" t="s">
        <v>52</v>
      </c>
      <c r="C21" s="49" t="s">
        <v>39</v>
      </c>
      <c r="D21" s="58">
        <v>2</v>
      </c>
      <c r="E21" s="58">
        <v>2</v>
      </c>
      <c r="F21" s="58">
        <v>0</v>
      </c>
      <c r="G21" s="51">
        <f t="shared" si="4"/>
        <v>2</v>
      </c>
      <c r="H21" s="51">
        <v>3</v>
      </c>
      <c r="I21" s="58">
        <v>0</v>
      </c>
      <c r="J21" s="58">
        <v>5</v>
      </c>
      <c r="K21" s="58">
        <v>5</v>
      </c>
      <c r="L21" s="56">
        <f>IF(C21="Economics",VLOOKUP(A21,OPT!A$7:B$120,2),"")</f>
        <v>0</v>
      </c>
      <c r="M21" s="56">
        <f>IF(C21="Economics",VLOOKUP(A21,OPT!C$7:D$120,2),"")</f>
        <v>2</v>
      </c>
      <c r="N21" s="51" t="str">
        <f>IF(C21="HISTORY",VLOOKUP(A21,OPT!E$1:G$50,2),"")</f>
        <v/>
      </c>
      <c r="O21" s="51" t="str">
        <f>IF(C21="HISTORY",VLOOKUP(A21,OPT!E$1:G$50,3),"")</f>
        <v/>
      </c>
      <c r="P21" s="51" t="str">
        <f>IF(C21="HISTORY",VLOOKUP(A21,OPT!H$1:I$50,2),"")</f>
        <v/>
      </c>
      <c r="Q21" s="51" t="str">
        <f t="shared" si="5"/>
        <v/>
      </c>
      <c r="R21" s="51"/>
    </row>
    <row r="22" spans="1:18" ht="18.75">
      <c r="A22" s="42">
        <v>1166</v>
      </c>
      <c r="B22" s="47" t="s">
        <v>53</v>
      </c>
      <c r="C22" s="49" t="s">
        <v>39</v>
      </c>
      <c r="D22" s="58">
        <v>4</v>
      </c>
      <c r="E22" s="58">
        <v>2</v>
      </c>
      <c r="F22" s="58">
        <v>0</v>
      </c>
      <c r="G22" s="51">
        <f t="shared" si="4"/>
        <v>2</v>
      </c>
      <c r="H22" s="51">
        <v>2</v>
      </c>
      <c r="I22" s="58">
        <v>0</v>
      </c>
      <c r="J22" s="58">
        <v>5</v>
      </c>
      <c r="K22" s="58">
        <v>7</v>
      </c>
      <c r="L22" s="56">
        <f>IF(C22="Economics",VLOOKUP(A22,OPT!A$7:B$120,2),"")</f>
        <v>0</v>
      </c>
      <c r="M22" s="56">
        <f>IF(C22="Economics",VLOOKUP(A22,OPT!C$7:D$120,2),"")</f>
        <v>4</v>
      </c>
      <c r="N22" s="51" t="str">
        <f>IF(C22="HISTORY",VLOOKUP(A22,OPT!E$1:G$50,2),"")</f>
        <v/>
      </c>
      <c r="O22" s="51" t="str">
        <f>IF(C22="HISTORY",VLOOKUP(A22,OPT!E$1:G$50,3),"")</f>
        <v/>
      </c>
      <c r="P22" s="51" t="str">
        <f>IF(C22="HISTORY",VLOOKUP(A22,OPT!H$1:I$50,2),"")</f>
        <v/>
      </c>
      <c r="Q22" s="51" t="str">
        <f t="shared" si="5"/>
        <v/>
      </c>
      <c r="R22" s="51"/>
    </row>
    <row r="23" spans="1:18" ht="18.75">
      <c r="A23" s="42">
        <v>1167</v>
      </c>
      <c r="B23" s="47" t="s">
        <v>54</v>
      </c>
      <c r="C23" s="49" t="s">
        <v>36</v>
      </c>
      <c r="D23" s="58">
        <v>4</v>
      </c>
      <c r="E23" s="58">
        <v>6</v>
      </c>
      <c r="F23" s="58">
        <v>0</v>
      </c>
      <c r="G23" s="51">
        <f t="shared" si="4"/>
        <v>6</v>
      </c>
      <c r="H23" s="51">
        <v>3</v>
      </c>
      <c r="I23" s="58">
        <v>1</v>
      </c>
      <c r="J23" s="58">
        <v>6</v>
      </c>
      <c r="K23" s="58">
        <v>8</v>
      </c>
      <c r="L23" s="56" t="str">
        <f>IF(C23="Economics",VLOOKUP(A23,OPT!A$7:B$120,2),"")</f>
        <v/>
      </c>
      <c r="M23" s="56" t="str">
        <f>IF(C23="Economics",VLOOKUP(A23,OPT!C$7:D$120,2),"")</f>
        <v/>
      </c>
      <c r="N23" s="51">
        <f>IF(C23="HISTORY",VLOOKUP(A23,OPT!E$1:G$50,2),"")</f>
        <v>3</v>
      </c>
      <c r="O23" s="51">
        <f>IF(C23="HISTORY",VLOOKUP(A23,OPT!E$1:G$50,3),"")</f>
        <v>2</v>
      </c>
      <c r="P23" s="51">
        <f>IF(C23="HISTORY",VLOOKUP(A23,OPT!H$1:I$50,2),"")</f>
        <v>0</v>
      </c>
      <c r="Q23" s="51">
        <f t="shared" si="5"/>
        <v>2</v>
      </c>
      <c r="R23" s="51"/>
    </row>
    <row r="24" spans="1:18" ht="18.75">
      <c r="A24" s="42">
        <v>1168</v>
      </c>
      <c r="B24" s="47" t="s">
        <v>55</v>
      </c>
      <c r="C24" s="49" t="s">
        <v>36</v>
      </c>
      <c r="D24" s="58">
        <v>2</v>
      </c>
      <c r="E24" s="58">
        <v>4</v>
      </c>
      <c r="F24" s="58">
        <v>0</v>
      </c>
      <c r="G24" s="51">
        <f t="shared" si="4"/>
        <v>4</v>
      </c>
      <c r="H24" s="51">
        <v>2</v>
      </c>
      <c r="I24" s="58">
        <v>1</v>
      </c>
      <c r="J24" s="58">
        <v>4</v>
      </c>
      <c r="K24" s="58">
        <v>8</v>
      </c>
      <c r="L24" s="56" t="str">
        <f>IF(C24="Economics",VLOOKUP(A24,OPT!A$7:B$120,2),"")</f>
        <v/>
      </c>
      <c r="M24" s="56" t="str">
        <f>IF(C24="Economics",VLOOKUP(A24,OPT!C$7:D$120,2),"")</f>
        <v/>
      </c>
      <c r="N24" s="51">
        <f>IF(C24="HISTORY",VLOOKUP(A24,OPT!E$1:G$50,2),"")</f>
        <v>1</v>
      </c>
      <c r="O24" s="51">
        <f>IF(C24="HISTORY",VLOOKUP(A24,OPT!E$1:G$50,3),"")</f>
        <v>1</v>
      </c>
      <c r="P24" s="51">
        <f>IF(C24="HISTORY",VLOOKUP(A24,OPT!H$1:I$50,2),"")</f>
        <v>0</v>
      </c>
      <c r="Q24" s="51">
        <f t="shared" si="5"/>
        <v>1</v>
      </c>
      <c r="R24" s="51"/>
    </row>
    <row r="25" spans="1:18" ht="18.75">
      <c r="A25" s="42">
        <v>1169</v>
      </c>
      <c r="B25" s="47" t="s">
        <v>56</v>
      </c>
      <c r="C25" s="49" t="s">
        <v>36</v>
      </c>
      <c r="D25" s="58">
        <v>2</v>
      </c>
      <c r="E25" s="58">
        <v>1</v>
      </c>
      <c r="F25" s="58">
        <v>0</v>
      </c>
      <c r="G25" s="51">
        <f t="shared" si="4"/>
        <v>1</v>
      </c>
      <c r="H25" s="51">
        <v>0</v>
      </c>
      <c r="I25" s="58">
        <v>0</v>
      </c>
      <c r="J25" s="58">
        <v>3</v>
      </c>
      <c r="K25" s="58">
        <v>2</v>
      </c>
      <c r="L25" s="56" t="str">
        <f>IF(C25="Economics",VLOOKUP(A25,OPT!A$7:B$120,2),"")</f>
        <v/>
      </c>
      <c r="M25" s="56" t="str">
        <f>IF(C25="Economics",VLOOKUP(A25,OPT!C$7:D$120,2),"")</f>
        <v/>
      </c>
      <c r="N25" s="51">
        <f>IF(C25="HISTORY",VLOOKUP(A25,OPT!E$1:G$50,2),"")</f>
        <v>2</v>
      </c>
      <c r="O25" s="51">
        <f>IF(C25="HISTORY",VLOOKUP(A25,OPT!E$1:G$50,3),"")</f>
        <v>2</v>
      </c>
      <c r="P25" s="51">
        <f>IF(C25="HISTORY",VLOOKUP(A25,OPT!H$1:I$50,2),"")</f>
        <v>0</v>
      </c>
      <c r="Q25" s="51">
        <f t="shared" si="5"/>
        <v>2</v>
      </c>
      <c r="R25" s="51"/>
    </row>
    <row r="26" spans="1:18" ht="18.75">
      <c r="A26" s="42">
        <v>1170</v>
      </c>
      <c r="B26" s="47" t="s">
        <v>57</v>
      </c>
      <c r="C26" s="49" t="s">
        <v>36</v>
      </c>
      <c r="D26" s="58">
        <v>0</v>
      </c>
      <c r="E26" s="58">
        <v>1</v>
      </c>
      <c r="F26" s="58">
        <v>0</v>
      </c>
      <c r="G26" s="51">
        <f t="shared" si="4"/>
        <v>1</v>
      </c>
      <c r="H26" s="51">
        <v>0</v>
      </c>
      <c r="I26" s="58">
        <v>0</v>
      </c>
      <c r="J26" s="58">
        <v>2</v>
      </c>
      <c r="K26" s="58">
        <v>2</v>
      </c>
      <c r="L26" s="56" t="str">
        <f>IF(C26="Economics",VLOOKUP(A26,OPT!A$7:B$120,2),"")</f>
        <v/>
      </c>
      <c r="M26" s="56" t="str">
        <f>IF(C26="Economics",VLOOKUP(A26,OPT!C$7:D$120,2),"")</f>
        <v/>
      </c>
      <c r="N26" s="51">
        <f>IF(C26="HISTORY",VLOOKUP(A26,OPT!E$1:G$50,2),"")</f>
        <v>1</v>
      </c>
      <c r="O26" s="51">
        <f>IF(C26="HISTORY",VLOOKUP(A26,OPT!E$1:G$50,3),"")</f>
        <v>1</v>
      </c>
      <c r="P26" s="51">
        <f>IF(C26="HISTORY",VLOOKUP(A26,OPT!H$1:I$50,2),"")</f>
        <v>0</v>
      </c>
      <c r="Q26" s="51">
        <f t="shared" si="5"/>
        <v>1</v>
      </c>
      <c r="R26" s="51"/>
    </row>
    <row r="27" spans="1:18" ht="18.75">
      <c r="A27" s="42">
        <v>1171</v>
      </c>
      <c r="B27" s="47" t="s">
        <v>58</v>
      </c>
      <c r="C27" s="49" t="s">
        <v>39</v>
      </c>
      <c r="D27" s="58">
        <v>4</v>
      </c>
      <c r="E27" s="58">
        <v>5</v>
      </c>
      <c r="F27" s="58">
        <v>0</v>
      </c>
      <c r="G27" s="51">
        <f t="shared" si="4"/>
        <v>5</v>
      </c>
      <c r="H27" s="51">
        <v>5</v>
      </c>
      <c r="I27" s="58">
        <v>1</v>
      </c>
      <c r="J27" s="58">
        <v>5</v>
      </c>
      <c r="K27" s="58">
        <v>7</v>
      </c>
      <c r="L27" s="56">
        <f>IF(C27="Economics",VLOOKUP(A27,OPT!A$7:B$120,2),"")</f>
        <v>0</v>
      </c>
      <c r="M27" s="56">
        <f>IF(C27="Economics",VLOOKUP(A27,OPT!C$7:D$120,2),"")</f>
        <v>4</v>
      </c>
      <c r="N27" s="51" t="str">
        <f>IF(C27="HISTORY",VLOOKUP(A27,OPT!E$1:G$50,2),"")</f>
        <v/>
      </c>
      <c r="O27" s="51" t="str">
        <f>IF(C27="HISTORY",VLOOKUP(A27,OPT!E$1:G$50,3),"")</f>
        <v/>
      </c>
      <c r="P27" s="51" t="str">
        <f>IF(C27="HISTORY",VLOOKUP(A27,OPT!H$1:I$50,2),"")</f>
        <v/>
      </c>
      <c r="Q27" s="51" t="str">
        <f t="shared" si="5"/>
        <v/>
      </c>
      <c r="R27" s="51"/>
    </row>
    <row r="28" spans="1:18" ht="18.75">
      <c r="A28" s="42">
        <v>1172</v>
      </c>
      <c r="B28" s="47" t="s">
        <v>59</v>
      </c>
      <c r="C28" s="49" t="s">
        <v>39</v>
      </c>
      <c r="D28" s="58">
        <v>2</v>
      </c>
      <c r="E28" s="58">
        <v>4</v>
      </c>
      <c r="F28" s="58">
        <v>0</v>
      </c>
      <c r="G28" s="51">
        <f t="shared" si="4"/>
        <v>4</v>
      </c>
      <c r="H28" s="51">
        <v>2</v>
      </c>
      <c r="I28" s="58">
        <v>0</v>
      </c>
      <c r="J28" s="58">
        <v>6</v>
      </c>
      <c r="K28" s="58">
        <v>3</v>
      </c>
      <c r="L28" s="56">
        <f>IF(C28="Economics",VLOOKUP(A28,OPT!A$7:B$120,2),"")</f>
        <v>0</v>
      </c>
      <c r="M28" s="56">
        <f>IF(C28="Economics",VLOOKUP(A28,OPT!C$7:D$120,2),"")</f>
        <v>0</v>
      </c>
      <c r="N28" s="51" t="str">
        <f>IF(C28="HISTORY",VLOOKUP(A28,OPT!E$1:G$50,2),"")</f>
        <v/>
      </c>
      <c r="O28" s="51" t="str">
        <f>IF(C28="HISTORY",VLOOKUP(A28,OPT!E$1:G$50,3),"")</f>
        <v/>
      </c>
      <c r="P28" s="51" t="str">
        <f>IF(C28="HISTORY",VLOOKUP(A28,OPT!H$1:I$50,2),"")</f>
        <v/>
      </c>
      <c r="Q28" s="51" t="str">
        <f t="shared" si="5"/>
        <v/>
      </c>
      <c r="R28" s="51"/>
    </row>
    <row r="29" spans="1:18" ht="18.75">
      <c r="A29" s="42">
        <v>1173</v>
      </c>
      <c r="B29" s="47" t="s">
        <v>60</v>
      </c>
      <c r="C29" s="49" t="s">
        <v>39</v>
      </c>
      <c r="D29" s="58">
        <v>2</v>
      </c>
      <c r="E29" s="58">
        <v>0</v>
      </c>
      <c r="F29" s="58">
        <v>0</v>
      </c>
      <c r="G29" s="51">
        <f t="shared" si="4"/>
        <v>0</v>
      </c>
      <c r="H29" s="51">
        <v>3</v>
      </c>
      <c r="I29" s="58">
        <v>0</v>
      </c>
      <c r="J29" s="58">
        <v>5</v>
      </c>
      <c r="K29" s="58">
        <v>4</v>
      </c>
      <c r="L29" s="56">
        <f>IF(C29="Economics",VLOOKUP(A29,OPT!A$7:B$120,2),"")</f>
        <v>0</v>
      </c>
      <c r="M29" s="56">
        <f>IF(C29="Economics",VLOOKUP(A29,OPT!C$7:D$120,2),"")</f>
        <v>2</v>
      </c>
      <c r="N29" s="51" t="str">
        <f>IF(C29="HISTORY",VLOOKUP(A29,OPT!E$1:G$50,2),"")</f>
        <v/>
      </c>
      <c r="O29" s="51" t="str">
        <f>IF(C29="HISTORY",VLOOKUP(A29,OPT!E$1:G$50,3),"")</f>
        <v/>
      </c>
      <c r="P29" s="51" t="str">
        <f>IF(C29="HISTORY",VLOOKUP(A29,OPT!H$1:I$50,2),"")</f>
        <v/>
      </c>
      <c r="Q29" s="51" t="str">
        <f t="shared" si="5"/>
        <v/>
      </c>
      <c r="R29" s="51"/>
    </row>
    <row r="30" spans="1:18" ht="18.75">
      <c r="A30" s="42">
        <v>1174</v>
      </c>
      <c r="B30" s="47" t="s">
        <v>61</v>
      </c>
      <c r="C30" s="49" t="s">
        <v>36</v>
      </c>
      <c r="D30" s="58">
        <v>0</v>
      </c>
      <c r="E30" s="58">
        <v>2</v>
      </c>
      <c r="F30" s="58">
        <v>0</v>
      </c>
      <c r="G30" s="51">
        <f t="shared" si="4"/>
        <v>2</v>
      </c>
      <c r="H30" s="51">
        <v>3</v>
      </c>
      <c r="I30" s="58">
        <v>0</v>
      </c>
      <c r="J30" s="58">
        <v>3</v>
      </c>
      <c r="K30" s="58">
        <v>3</v>
      </c>
      <c r="L30" s="56" t="str">
        <f>IF(C30="Economics",VLOOKUP(A30,OPT!A$7:B$120,2),"")</f>
        <v/>
      </c>
      <c r="M30" s="56" t="str">
        <f>IF(C30="Economics",VLOOKUP(A30,OPT!C$7:D$120,2),"")</f>
        <v/>
      </c>
      <c r="N30" s="51">
        <f>IF(C30="HISTORY",VLOOKUP(A30,OPT!E$1:G$50,2),"")</f>
        <v>1</v>
      </c>
      <c r="O30" s="51">
        <f>IF(C30="HISTORY",VLOOKUP(A30,OPT!E$1:G$50,3),"")</f>
        <v>3</v>
      </c>
      <c r="P30" s="51">
        <f>IF(C30="HISTORY",VLOOKUP(A30,OPT!H$1:I$50,2),"")</f>
        <v>0</v>
      </c>
      <c r="Q30" s="51">
        <f t="shared" si="5"/>
        <v>3</v>
      </c>
      <c r="R30" s="51"/>
    </row>
    <row r="31" spans="1:18" ht="18.75">
      <c r="A31" s="42">
        <v>1175</v>
      </c>
      <c r="B31" s="47" t="s">
        <v>62</v>
      </c>
      <c r="C31" s="49" t="s">
        <v>39</v>
      </c>
      <c r="D31" s="58">
        <v>3</v>
      </c>
      <c r="E31" s="58">
        <v>6</v>
      </c>
      <c r="F31" s="58">
        <v>0</v>
      </c>
      <c r="G31" s="51">
        <f t="shared" si="4"/>
        <v>6</v>
      </c>
      <c r="H31" s="51">
        <v>3</v>
      </c>
      <c r="I31" s="58">
        <v>0</v>
      </c>
      <c r="J31" s="58">
        <v>5</v>
      </c>
      <c r="K31" s="58">
        <v>4</v>
      </c>
      <c r="L31" s="56">
        <f>IF(C31="Economics",VLOOKUP(A31,OPT!A$7:B$120,2),"")</f>
        <v>0</v>
      </c>
      <c r="M31" s="56">
        <f>IF(C31="Economics",VLOOKUP(A31,OPT!C$7:D$120,2),"")</f>
        <v>1</v>
      </c>
      <c r="N31" s="51" t="str">
        <f>IF(C31="HISTORY",VLOOKUP(A31,OPT!E$1:G$50,2),"")</f>
        <v/>
      </c>
      <c r="O31" s="51" t="str">
        <f>IF(C31="HISTORY",VLOOKUP(A31,OPT!E$1:G$50,3),"")</f>
        <v/>
      </c>
      <c r="P31" s="51" t="str">
        <f>IF(C31="HISTORY",VLOOKUP(A31,OPT!H$1:I$50,2),"")</f>
        <v/>
      </c>
      <c r="Q31" s="51" t="str">
        <f t="shared" si="5"/>
        <v/>
      </c>
      <c r="R31" s="51"/>
    </row>
    <row r="32" spans="1:18" ht="18.75">
      <c r="A32" s="42">
        <v>1176</v>
      </c>
      <c r="B32" s="47" t="s">
        <v>63</v>
      </c>
      <c r="C32" s="49" t="s">
        <v>39</v>
      </c>
      <c r="D32" s="58">
        <v>3</v>
      </c>
      <c r="E32" s="58">
        <v>2</v>
      </c>
      <c r="F32" s="58">
        <v>0</v>
      </c>
      <c r="G32" s="51">
        <f t="shared" si="4"/>
        <v>2</v>
      </c>
      <c r="H32" s="51">
        <v>2</v>
      </c>
      <c r="I32" s="58">
        <v>0</v>
      </c>
      <c r="J32" s="58">
        <v>4</v>
      </c>
      <c r="K32" s="58">
        <v>3</v>
      </c>
      <c r="L32" s="56">
        <f>IF(C32="Economics",VLOOKUP(A32,OPT!A$7:B$120,2),"")</f>
        <v>0</v>
      </c>
      <c r="M32" s="56">
        <f>IF(C32="Economics",VLOOKUP(A32,OPT!C$7:D$120,2),"")</f>
        <v>3</v>
      </c>
      <c r="N32" s="51" t="str">
        <f>IF(C32="HISTORY",VLOOKUP(A32,OPT!E$1:G$50,2),"")</f>
        <v/>
      </c>
      <c r="O32" s="51" t="str">
        <f>IF(C32="HISTORY",VLOOKUP(A32,OPT!E$1:G$50,3),"")</f>
        <v/>
      </c>
      <c r="P32" s="51" t="str">
        <f>IF(C32="HISTORY",VLOOKUP(A32,OPT!H$1:I$50,2),"")</f>
        <v/>
      </c>
      <c r="Q32" s="51" t="str">
        <f t="shared" si="5"/>
        <v/>
      </c>
      <c r="R32" s="51"/>
    </row>
    <row r="33" spans="1:18" ht="18.75">
      <c r="A33" s="42">
        <v>1177</v>
      </c>
      <c r="B33" s="47" t="s">
        <v>64</v>
      </c>
      <c r="C33" s="49" t="s">
        <v>39</v>
      </c>
      <c r="D33" s="58">
        <v>0</v>
      </c>
      <c r="E33" s="58">
        <v>6</v>
      </c>
      <c r="F33" s="58">
        <v>0</v>
      </c>
      <c r="G33" s="51">
        <f t="shared" si="4"/>
        <v>6</v>
      </c>
      <c r="H33" s="51">
        <v>5</v>
      </c>
      <c r="I33" s="58">
        <v>1</v>
      </c>
      <c r="J33" s="58">
        <v>6</v>
      </c>
      <c r="K33" s="58">
        <v>10</v>
      </c>
      <c r="L33" s="56">
        <f>IF(C33="Economics",VLOOKUP(A33,OPT!A$7:B$120,2),"")</f>
        <v>0</v>
      </c>
      <c r="M33" s="56">
        <f>IF(C33="Economics",VLOOKUP(A33,OPT!C$7:D$120,2),"")</f>
        <v>4</v>
      </c>
      <c r="N33" s="51" t="str">
        <f>IF(C33="HISTORY",VLOOKUP(A33,OPT!E$1:G$50,2),"")</f>
        <v/>
      </c>
      <c r="O33" s="51" t="str">
        <f>IF(C33="HISTORY",VLOOKUP(A33,OPT!E$1:G$50,3),"")</f>
        <v/>
      </c>
      <c r="P33" s="51" t="str">
        <f>IF(C33="HISTORY",VLOOKUP(A33,OPT!H$1:I$50,2),"")</f>
        <v/>
      </c>
      <c r="Q33" s="51" t="str">
        <f t="shared" si="5"/>
        <v/>
      </c>
      <c r="R33" s="51"/>
    </row>
    <row r="34" spans="1:18" ht="18.75">
      <c r="A34" s="42">
        <v>1178</v>
      </c>
      <c r="B34" s="47" t="s">
        <v>65</v>
      </c>
      <c r="C34" s="49" t="s">
        <v>39</v>
      </c>
      <c r="D34" s="58">
        <v>0</v>
      </c>
      <c r="E34" s="58">
        <v>0</v>
      </c>
      <c r="F34" s="58">
        <v>0</v>
      </c>
      <c r="G34" s="51">
        <f t="shared" si="4"/>
        <v>0</v>
      </c>
      <c r="H34" s="51">
        <v>1</v>
      </c>
      <c r="I34" s="58">
        <v>0</v>
      </c>
      <c r="J34" s="58">
        <v>2</v>
      </c>
      <c r="K34" s="58">
        <v>0</v>
      </c>
      <c r="L34" s="56">
        <f>IF(C34="Economics",VLOOKUP(A34,OPT!A$7:B$120,2),"")</f>
        <v>0</v>
      </c>
      <c r="M34" s="56">
        <f>IF(C34="Economics",VLOOKUP(A34,OPT!C$7:D$120,2),"")</f>
        <v>0</v>
      </c>
      <c r="N34" s="51" t="str">
        <f>IF(C34="HISTORY",VLOOKUP(A34,OPT!E$1:G$50,2),"")</f>
        <v/>
      </c>
      <c r="O34" s="51" t="str">
        <f>IF(C34="HISTORY",VLOOKUP(A34,OPT!E$1:G$50,3),"")</f>
        <v/>
      </c>
      <c r="P34" s="51" t="str">
        <f>IF(C34="HISTORY",VLOOKUP(A34,OPT!H$1:I$50,2),"")</f>
        <v/>
      </c>
      <c r="Q34" s="51" t="str">
        <f t="shared" si="5"/>
        <v/>
      </c>
      <c r="R34" s="51"/>
    </row>
    <row r="35" spans="1:18" ht="18.75">
      <c r="A35" s="42">
        <v>1179</v>
      </c>
      <c r="B35" s="47" t="s">
        <v>66</v>
      </c>
      <c r="C35" s="49" t="s">
        <v>36</v>
      </c>
      <c r="D35" s="58">
        <v>2</v>
      </c>
      <c r="E35" s="58">
        <v>1</v>
      </c>
      <c r="F35" s="58">
        <v>0</v>
      </c>
      <c r="G35" s="51">
        <f t="shared" si="4"/>
        <v>1</v>
      </c>
      <c r="H35" s="51">
        <v>2</v>
      </c>
      <c r="I35" s="58">
        <v>0</v>
      </c>
      <c r="J35" s="58">
        <v>3</v>
      </c>
      <c r="K35" s="58">
        <v>3</v>
      </c>
      <c r="L35" s="56" t="str">
        <f>IF(C35="Economics",VLOOKUP(A35,OPT!A$7:B$120,2),"")</f>
        <v/>
      </c>
      <c r="M35" s="56" t="str">
        <f>IF(C35="Economics",VLOOKUP(A35,OPT!C$7:D$120,2),"")</f>
        <v/>
      </c>
      <c r="N35" s="51">
        <f>IF(C35="HISTORY",VLOOKUP(A35,OPT!E$1:G$50,2),"")</f>
        <v>2</v>
      </c>
      <c r="O35" s="51">
        <f>IF(C35="HISTORY",VLOOKUP(A35,OPT!E$1:G$50,3),"")</f>
        <v>2</v>
      </c>
      <c r="P35" s="51">
        <f>IF(C35="HISTORY",VLOOKUP(A35,OPT!H$1:I$50,2),"")</f>
        <v>0</v>
      </c>
      <c r="Q35" s="51">
        <f t="shared" si="5"/>
        <v>2</v>
      </c>
      <c r="R35" s="51"/>
    </row>
    <row r="36" spans="1:18" ht="18.75">
      <c r="A36" s="42">
        <v>1180</v>
      </c>
      <c r="B36" s="47" t="s">
        <v>67</v>
      </c>
      <c r="C36" s="49" t="s">
        <v>36</v>
      </c>
      <c r="D36" s="58">
        <v>4</v>
      </c>
      <c r="E36" s="58">
        <v>5</v>
      </c>
      <c r="F36" s="58">
        <v>0</v>
      </c>
      <c r="G36" s="51">
        <f t="shared" si="4"/>
        <v>5</v>
      </c>
      <c r="H36" s="51">
        <v>3</v>
      </c>
      <c r="I36" s="58">
        <v>0</v>
      </c>
      <c r="J36" s="58">
        <v>4</v>
      </c>
      <c r="K36" s="58">
        <v>5</v>
      </c>
      <c r="L36" s="56" t="str">
        <f>IF(C36="Economics",VLOOKUP(A36,OPT!A$7:B$120,2),"")</f>
        <v/>
      </c>
      <c r="M36" s="56" t="str">
        <f>IF(C36="Economics",VLOOKUP(A36,OPT!C$7:D$120,2),"")</f>
        <v/>
      </c>
      <c r="N36" s="51">
        <f>IF(C36="HISTORY",VLOOKUP(A36,OPT!E$1:G$50,2),"")</f>
        <v>4</v>
      </c>
      <c r="O36" s="51">
        <f>IF(C36="HISTORY",VLOOKUP(A36,OPT!E$1:G$50,3),"")</f>
        <v>2</v>
      </c>
      <c r="P36" s="51">
        <f>IF(C36="HISTORY",VLOOKUP(A36,OPT!H$1:I$50,2),"")</f>
        <v>0</v>
      </c>
      <c r="Q36" s="51">
        <f t="shared" si="5"/>
        <v>2</v>
      </c>
      <c r="R36" s="51"/>
    </row>
    <row r="37" spans="1:18" ht="18.75">
      <c r="A37" s="42">
        <v>1181</v>
      </c>
      <c r="B37" s="47" t="s">
        <v>68</v>
      </c>
      <c r="C37" s="49" t="s">
        <v>36</v>
      </c>
      <c r="D37" s="58">
        <v>2</v>
      </c>
      <c r="E37" s="58">
        <v>1</v>
      </c>
      <c r="F37" s="58">
        <v>0</v>
      </c>
      <c r="G37" s="51">
        <f t="shared" si="4"/>
        <v>1</v>
      </c>
      <c r="H37" s="51">
        <v>2</v>
      </c>
      <c r="I37" s="58">
        <v>0</v>
      </c>
      <c r="J37" s="58">
        <v>3</v>
      </c>
      <c r="K37" s="58">
        <v>1</v>
      </c>
      <c r="L37" s="56" t="str">
        <f>IF(C37="Economics",VLOOKUP(A37,OPT!A$7:B$120,2),"")</f>
        <v/>
      </c>
      <c r="M37" s="56" t="str">
        <f>IF(C37="Economics",VLOOKUP(A37,OPT!C$7:D$120,2),"")</f>
        <v/>
      </c>
      <c r="N37" s="51">
        <f>IF(C37="HISTORY",VLOOKUP(A37,OPT!E$1:G$50,2),"")</f>
        <v>3</v>
      </c>
      <c r="O37" s="51">
        <f>IF(C37="HISTORY",VLOOKUP(A37,OPT!E$1:G$50,3),"")</f>
        <v>1</v>
      </c>
      <c r="P37" s="51">
        <f>IF(C37="HISTORY",VLOOKUP(A37,OPT!H$1:I$50,2),"")</f>
        <v>0</v>
      </c>
      <c r="Q37" s="51">
        <f t="shared" si="5"/>
        <v>1</v>
      </c>
      <c r="R37" s="51"/>
    </row>
    <row r="38" spans="1:18" ht="18.75">
      <c r="A38" s="42">
        <v>1182</v>
      </c>
      <c r="B38" s="47" t="s">
        <v>69</v>
      </c>
      <c r="C38" s="49" t="s">
        <v>36</v>
      </c>
      <c r="D38" s="58">
        <v>1</v>
      </c>
      <c r="E38" s="58">
        <v>2</v>
      </c>
      <c r="F38" s="58">
        <v>0</v>
      </c>
      <c r="G38" s="51">
        <f t="shared" si="4"/>
        <v>2</v>
      </c>
      <c r="H38" s="51">
        <v>1</v>
      </c>
      <c r="I38" s="58">
        <v>0</v>
      </c>
      <c r="J38" s="58">
        <v>0</v>
      </c>
      <c r="K38" s="58">
        <v>4</v>
      </c>
      <c r="L38" s="56" t="str">
        <f>IF(C38="Economics",VLOOKUP(A38,OPT!A$7:B$120,2),"")</f>
        <v/>
      </c>
      <c r="M38" s="56" t="str">
        <f>IF(C38="Economics",VLOOKUP(A38,OPT!C$7:D$120,2),"")</f>
        <v/>
      </c>
      <c r="N38" s="51">
        <f>IF(C38="HISTORY",VLOOKUP(A38,OPT!E$1:G$50,2),"")</f>
        <v>2</v>
      </c>
      <c r="O38" s="51">
        <f>IF(C38="HISTORY",VLOOKUP(A38,OPT!E$1:G$50,3),"")</f>
        <v>0</v>
      </c>
      <c r="P38" s="51">
        <f>IF(C38="HISTORY",VLOOKUP(A38,OPT!H$1:I$50,2),"")</f>
        <v>0</v>
      </c>
      <c r="Q38" s="51">
        <f t="shared" si="5"/>
        <v>0</v>
      </c>
      <c r="R38" s="51"/>
    </row>
    <row r="39" spans="1:18" ht="18.75">
      <c r="A39" s="42">
        <v>1183</v>
      </c>
      <c r="B39" s="47" t="s">
        <v>70</v>
      </c>
      <c r="C39" s="49" t="s">
        <v>39</v>
      </c>
      <c r="D39" s="58">
        <v>1</v>
      </c>
      <c r="E39" s="58">
        <v>3</v>
      </c>
      <c r="F39" s="58">
        <v>0</v>
      </c>
      <c r="G39" s="51">
        <f t="shared" si="4"/>
        <v>3</v>
      </c>
      <c r="H39" s="51">
        <v>1</v>
      </c>
      <c r="I39" s="58">
        <v>0</v>
      </c>
      <c r="J39" s="58">
        <v>3</v>
      </c>
      <c r="K39" s="58">
        <v>3</v>
      </c>
      <c r="L39" s="56">
        <f>IF(C39="Economics",VLOOKUP(A39,OPT!A$7:B$120,2),"")</f>
        <v>0</v>
      </c>
      <c r="M39" s="56">
        <f>IF(C39="Economics",VLOOKUP(A39,OPT!C$7:D$120,2),"")</f>
        <v>2</v>
      </c>
      <c r="N39" s="51" t="str">
        <f>IF(C39="HISTORY",VLOOKUP(A39,OPT!E$1:G$50,2),"")</f>
        <v/>
      </c>
      <c r="O39" s="51" t="str">
        <f>IF(C39="HISTORY",VLOOKUP(A39,OPT!E$1:G$50,3),"")</f>
        <v/>
      </c>
      <c r="P39" s="51" t="str">
        <f>IF(C39="HISTORY",VLOOKUP(A39,OPT!H$1:I$50,2),"")</f>
        <v/>
      </c>
      <c r="Q39" s="51" t="str">
        <f t="shared" si="5"/>
        <v/>
      </c>
      <c r="R39" s="51"/>
    </row>
    <row r="40" spans="1:18" ht="18.75">
      <c r="A40" s="42">
        <v>1184</v>
      </c>
      <c r="B40" s="47" t="s">
        <v>71</v>
      </c>
      <c r="C40" s="49" t="s">
        <v>36</v>
      </c>
      <c r="D40" s="58">
        <v>2</v>
      </c>
      <c r="E40" s="58">
        <v>2</v>
      </c>
      <c r="F40" s="58">
        <v>0</v>
      </c>
      <c r="G40" s="51">
        <f t="shared" si="4"/>
        <v>2</v>
      </c>
      <c r="H40" s="51">
        <v>2</v>
      </c>
      <c r="I40" s="58">
        <v>0</v>
      </c>
      <c r="J40" s="58">
        <v>1</v>
      </c>
      <c r="K40" s="58">
        <v>3</v>
      </c>
      <c r="L40" s="56" t="str">
        <f>IF(C40="Economics",VLOOKUP(A40,OPT!A$7:B$120,2),"")</f>
        <v/>
      </c>
      <c r="M40" s="56" t="str">
        <f>IF(C40="Economics",VLOOKUP(A40,OPT!C$7:D$120,2),"")</f>
        <v/>
      </c>
      <c r="N40" s="51">
        <f>IF(C40="HISTORY",VLOOKUP(A40,OPT!E$1:G$50,2),"")</f>
        <v>3</v>
      </c>
      <c r="O40" s="51">
        <f>IF(C40="HISTORY",VLOOKUP(A40,OPT!E$1:G$50,3),"")</f>
        <v>1</v>
      </c>
      <c r="P40" s="51">
        <f>IF(C40="HISTORY",VLOOKUP(A40,OPT!H$1:I$50,2),"")</f>
        <v>0</v>
      </c>
      <c r="Q40" s="51">
        <f t="shared" si="5"/>
        <v>1</v>
      </c>
      <c r="R40" s="51"/>
    </row>
    <row r="41" spans="1:18" ht="18.75">
      <c r="A41" s="42">
        <v>1185</v>
      </c>
      <c r="B41" s="47" t="s">
        <v>72</v>
      </c>
      <c r="C41" s="49" t="s">
        <v>39</v>
      </c>
      <c r="D41" s="58">
        <v>1</v>
      </c>
      <c r="E41" s="58">
        <v>2</v>
      </c>
      <c r="F41" s="58">
        <v>0</v>
      </c>
      <c r="G41" s="51">
        <f t="shared" si="4"/>
        <v>2</v>
      </c>
      <c r="H41" s="51">
        <v>2</v>
      </c>
      <c r="I41" s="58">
        <v>0</v>
      </c>
      <c r="J41" s="58">
        <v>4</v>
      </c>
      <c r="K41" s="58">
        <v>2</v>
      </c>
      <c r="L41" s="56">
        <f>IF(C41="Economics",VLOOKUP(A41,OPT!A$7:B$120,2),"")</f>
        <v>0</v>
      </c>
      <c r="M41" s="56">
        <f>IF(C41="Economics",VLOOKUP(A41,OPT!C$7:D$120,2),"")</f>
        <v>0</v>
      </c>
      <c r="N41" s="51" t="str">
        <f>IF(C41="HISTORY",VLOOKUP(A41,OPT!E$1:G$50,2),"")</f>
        <v/>
      </c>
      <c r="O41" s="51" t="str">
        <f>IF(C41="HISTORY",VLOOKUP(A41,OPT!E$1:G$50,3),"")</f>
        <v/>
      </c>
      <c r="P41" s="51" t="str">
        <f>IF(C41="HISTORY",VLOOKUP(A41,OPT!H$1:I$50,2),"")</f>
        <v/>
      </c>
      <c r="Q41" s="51" t="str">
        <f t="shared" si="5"/>
        <v/>
      </c>
      <c r="R41" s="51"/>
    </row>
    <row r="42" spans="1:18" ht="18.75">
      <c r="A42" s="42">
        <v>1186</v>
      </c>
      <c r="B42" s="47" t="s">
        <v>73</v>
      </c>
      <c r="C42" s="49" t="s">
        <v>36</v>
      </c>
      <c r="D42" s="58">
        <v>0</v>
      </c>
      <c r="E42" s="58">
        <v>0</v>
      </c>
      <c r="F42" s="58">
        <v>0</v>
      </c>
      <c r="G42" s="51">
        <f t="shared" si="4"/>
        <v>0</v>
      </c>
      <c r="H42" s="51">
        <v>1</v>
      </c>
      <c r="I42" s="58">
        <v>0</v>
      </c>
      <c r="J42" s="58">
        <v>0</v>
      </c>
      <c r="K42" s="58">
        <v>1</v>
      </c>
      <c r="L42" s="56" t="str">
        <f>IF(C42="Economics",VLOOKUP(A42,OPT!A$7:B$120,2),"")</f>
        <v/>
      </c>
      <c r="M42" s="56" t="str">
        <f>IF(C42="Economics",VLOOKUP(A42,OPT!C$7:D$120,2),"")</f>
        <v/>
      </c>
      <c r="N42" s="51">
        <f>IF(C42="HISTORY",VLOOKUP(A42,OPT!E$1:G$50,2),"")</f>
        <v>1</v>
      </c>
      <c r="O42" s="51">
        <f>IF(C42="HISTORY",VLOOKUP(A42,OPT!E$1:G$50,3),"")</f>
        <v>0</v>
      </c>
      <c r="P42" s="51">
        <f>IF(C42="HISTORY",VLOOKUP(A42,OPT!H$1:I$50,2),"")</f>
        <v>0</v>
      </c>
      <c r="Q42" s="51">
        <f t="shared" si="5"/>
        <v>0</v>
      </c>
      <c r="R42" s="51"/>
    </row>
    <row r="43" spans="1:18" ht="18.75">
      <c r="A43" s="42">
        <v>1187</v>
      </c>
      <c r="B43" s="47" t="s">
        <v>74</v>
      </c>
      <c r="C43" s="49" t="s">
        <v>75</v>
      </c>
      <c r="D43" s="58">
        <v>0</v>
      </c>
      <c r="E43" s="58">
        <v>6</v>
      </c>
      <c r="F43" s="58">
        <v>0</v>
      </c>
      <c r="G43" s="51">
        <f t="shared" si="4"/>
        <v>6</v>
      </c>
      <c r="H43" s="51">
        <v>3</v>
      </c>
      <c r="I43" s="58">
        <v>1</v>
      </c>
      <c r="J43" s="58">
        <v>6</v>
      </c>
      <c r="K43" s="58">
        <v>10</v>
      </c>
      <c r="L43" s="56" t="str">
        <f>IF(C43="Economics",VLOOKUP(A43,OPT!A$7:B$120,2),"")</f>
        <v/>
      </c>
      <c r="M43" s="56" t="str">
        <f>IF(C43="Economics",VLOOKUP(A43,OPT!C$7:D$120,2),"")</f>
        <v/>
      </c>
      <c r="N43" s="51" t="str">
        <f>IF(C43="HISTORY",VLOOKUP(A43,OPT!E$1:G$50,2),"")</f>
        <v/>
      </c>
      <c r="O43" s="51" t="str">
        <f>IF(C43="HISTORY",VLOOKUP(A43,OPT!E$1:G$50,3),"")</f>
        <v/>
      </c>
      <c r="P43" s="51" t="str">
        <f>IF(C43="HISTORY",VLOOKUP(A43,OPT!H$1:I$50,2),"")</f>
        <v/>
      </c>
      <c r="Q43" s="51" t="str">
        <f t="shared" si="5"/>
        <v/>
      </c>
      <c r="R43" s="51"/>
    </row>
    <row r="44" spans="1:18" ht="18.75">
      <c r="A44" s="42">
        <v>1188</v>
      </c>
      <c r="B44" s="47" t="s">
        <v>76</v>
      </c>
      <c r="C44" s="49" t="s">
        <v>36</v>
      </c>
      <c r="D44" s="58">
        <v>1</v>
      </c>
      <c r="E44" s="58">
        <v>3</v>
      </c>
      <c r="F44" s="58">
        <v>0</v>
      </c>
      <c r="G44" s="51">
        <f t="shared" si="4"/>
        <v>3</v>
      </c>
      <c r="H44" s="51">
        <v>2</v>
      </c>
      <c r="I44" s="58">
        <v>0</v>
      </c>
      <c r="J44" s="58">
        <v>3</v>
      </c>
      <c r="K44" s="58">
        <v>2</v>
      </c>
      <c r="L44" s="56" t="str">
        <f>IF(C44="Economics",VLOOKUP(A44,OPT!A$7:B$120,2),"")</f>
        <v/>
      </c>
      <c r="M44" s="56" t="str">
        <f>IF(C44="Economics",VLOOKUP(A44,OPT!C$7:D$120,2),"")</f>
        <v/>
      </c>
      <c r="N44" s="51">
        <f>IF(C44="HISTORY",VLOOKUP(A44,OPT!E$1:G$50,2),"")</f>
        <v>0</v>
      </c>
      <c r="O44" s="51">
        <f>IF(C44="HISTORY",VLOOKUP(A44,OPT!E$1:G$50,3),"")</f>
        <v>2</v>
      </c>
      <c r="P44" s="51">
        <f>IF(C44="HISTORY",VLOOKUP(A44,OPT!H$1:I$50,2),"")</f>
        <v>0</v>
      </c>
      <c r="Q44" s="51">
        <f t="shared" si="5"/>
        <v>2</v>
      </c>
      <c r="R44" s="51"/>
    </row>
    <row r="45" spans="1:18" ht="18.75">
      <c r="A45" s="42">
        <v>1189</v>
      </c>
      <c r="B45" s="47" t="s">
        <v>77</v>
      </c>
      <c r="C45" s="49" t="s">
        <v>39</v>
      </c>
      <c r="D45" s="58">
        <v>0</v>
      </c>
      <c r="E45" s="58">
        <v>1</v>
      </c>
      <c r="F45" s="58">
        <v>0</v>
      </c>
      <c r="G45" s="51">
        <f t="shared" si="4"/>
        <v>1</v>
      </c>
      <c r="H45" s="51">
        <v>1</v>
      </c>
      <c r="I45" s="58">
        <v>0</v>
      </c>
      <c r="J45" s="58">
        <v>3</v>
      </c>
      <c r="K45" s="58">
        <v>2</v>
      </c>
      <c r="L45" s="56">
        <f>IF(C45="Economics",VLOOKUP(A45,OPT!A$7:B$120,2),"")</f>
        <v>0</v>
      </c>
      <c r="M45" s="56">
        <f>IF(C45="Economics",VLOOKUP(A45,OPT!C$7:D$120,2),"")</f>
        <v>0</v>
      </c>
      <c r="N45" s="51" t="str">
        <f>IF(C45="HISTORY",VLOOKUP(A45,OPT!E$1:G$50,2),"")</f>
        <v/>
      </c>
      <c r="O45" s="51" t="str">
        <f>IF(C45="HISTORY",VLOOKUP(A45,OPT!E$1:G$50,3),"")</f>
        <v/>
      </c>
      <c r="P45" s="51" t="str">
        <f>IF(C45="HISTORY",VLOOKUP(A45,OPT!H$1:I$50,2),"")</f>
        <v/>
      </c>
      <c r="Q45" s="51" t="str">
        <f t="shared" si="5"/>
        <v/>
      </c>
      <c r="R45" s="51"/>
    </row>
    <row r="46" spans="1:18" ht="18.75">
      <c r="A46" s="42">
        <v>1190</v>
      </c>
      <c r="B46" s="47" t="s">
        <v>78</v>
      </c>
      <c r="C46" s="49" t="s">
        <v>36</v>
      </c>
      <c r="D46" s="58">
        <v>1</v>
      </c>
      <c r="E46" s="58">
        <v>3</v>
      </c>
      <c r="F46" s="58">
        <v>0</v>
      </c>
      <c r="G46" s="51">
        <f t="shared" si="4"/>
        <v>3</v>
      </c>
      <c r="H46" s="51">
        <v>0</v>
      </c>
      <c r="I46" s="58">
        <v>0</v>
      </c>
      <c r="J46" s="58">
        <v>3</v>
      </c>
      <c r="K46" s="58">
        <v>2</v>
      </c>
      <c r="L46" s="56" t="str">
        <f>IF(C46="Economics",VLOOKUP(A46,OPT!A$7:B$120,2),"")</f>
        <v/>
      </c>
      <c r="M46" s="56" t="str">
        <f>IF(C46="Economics",VLOOKUP(A46,OPT!C$7:D$120,2),"")</f>
        <v/>
      </c>
      <c r="N46" s="51">
        <f>IF(C46="HISTORY",VLOOKUP(A46,OPT!E$1:G$50,2),"")</f>
        <v>3</v>
      </c>
      <c r="O46" s="51">
        <f>IF(C46="HISTORY",VLOOKUP(A46,OPT!E$1:G$50,3),"")</f>
        <v>1</v>
      </c>
      <c r="P46" s="51">
        <f>IF(C46="HISTORY",VLOOKUP(A46,OPT!H$1:I$50,2),"")</f>
        <v>0</v>
      </c>
      <c r="Q46" s="51">
        <f t="shared" si="5"/>
        <v>1</v>
      </c>
      <c r="R46" s="51"/>
    </row>
    <row r="47" spans="1:18" ht="18.75">
      <c r="A47" s="42">
        <v>1191</v>
      </c>
      <c r="B47" s="47" t="s">
        <v>79</v>
      </c>
      <c r="C47" s="49" t="s">
        <v>36</v>
      </c>
      <c r="D47" s="58">
        <v>5</v>
      </c>
      <c r="E47" s="58">
        <v>6</v>
      </c>
      <c r="F47" s="58">
        <v>0</v>
      </c>
      <c r="G47" s="51">
        <f t="shared" si="4"/>
        <v>6</v>
      </c>
      <c r="H47" s="51">
        <v>5</v>
      </c>
      <c r="I47" s="58">
        <v>1</v>
      </c>
      <c r="J47" s="58">
        <v>6</v>
      </c>
      <c r="K47" s="58">
        <v>9</v>
      </c>
      <c r="L47" s="56" t="str">
        <f>IF(C47="Economics",VLOOKUP(A47,OPT!A$7:B$120,2),"")</f>
        <v/>
      </c>
      <c r="M47" s="56" t="str">
        <f>IF(C47="Economics",VLOOKUP(A47,OPT!C$7:D$120,2),"")</f>
        <v/>
      </c>
      <c r="N47" s="51">
        <f>IF(C47="HISTORY",VLOOKUP(A47,OPT!E$1:G$50,2),"")</f>
        <v>6</v>
      </c>
      <c r="O47" s="51">
        <f>IF(C47="HISTORY",VLOOKUP(A47,OPT!E$1:G$50,3),"")</f>
        <v>3</v>
      </c>
      <c r="P47" s="51">
        <f>IF(C47="HISTORY",VLOOKUP(A47,OPT!H$1:I$50,2),"")</f>
        <v>0</v>
      </c>
      <c r="Q47" s="51">
        <f t="shared" si="5"/>
        <v>3</v>
      </c>
      <c r="R47" s="51"/>
    </row>
    <row r="48" spans="1:18" ht="18.75">
      <c r="A48" s="42">
        <v>1192</v>
      </c>
      <c r="B48" s="47" t="s">
        <v>80</v>
      </c>
      <c r="C48" s="49" t="s">
        <v>36</v>
      </c>
      <c r="D48" s="58">
        <v>1</v>
      </c>
      <c r="E48" s="58">
        <v>2</v>
      </c>
      <c r="F48" s="58">
        <v>0</v>
      </c>
      <c r="G48" s="51">
        <f t="shared" si="4"/>
        <v>2</v>
      </c>
      <c r="H48" s="51">
        <v>2</v>
      </c>
      <c r="I48" s="58">
        <v>1</v>
      </c>
      <c r="J48" s="58">
        <v>6</v>
      </c>
      <c r="K48" s="58">
        <v>4</v>
      </c>
      <c r="L48" s="56" t="str">
        <f>IF(C48="Economics",VLOOKUP(A48,OPT!A$7:B$120,2),"")</f>
        <v/>
      </c>
      <c r="M48" s="56" t="str">
        <f>IF(C48="Economics",VLOOKUP(A48,OPT!C$7:D$120,2),"")</f>
        <v/>
      </c>
      <c r="N48" s="51">
        <f>IF(C48="HISTORY",VLOOKUP(A48,OPT!E$1:G$50,2),"")</f>
        <v>1</v>
      </c>
      <c r="O48" s="51">
        <f>IF(C48="HISTORY",VLOOKUP(A48,OPT!E$1:G$50,3),"")</f>
        <v>3</v>
      </c>
      <c r="P48" s="51">
        <f>IF(C48="HISTORY",VLOOKUP(A48,OPT!H$1:I$50,2),"")</f>
        <v>0</v>
      </c>
      <c r="Q48" s="51">
        <f t="shared" si="5"/>
        <v>3</v>
      </c>
      <c r="R48" s="51"/>
    </row>
    <row r="49" spans="1:18" ht="18.75">
      <c r="A49" s="42">
        <v>1193</v>
      </c>
      <c r="B49" s="47" t="s">
        <v>81</v>
      </c>
      <c r="C49" s="49" t="s">
        <v>36</v>
      </c>
      <c r="D49" s="58">
        <v>2</v>
      </c>
      <c r="E49" s="58">
        <v>4</v>
      </c>
      <c r="F49" s="58">
        <v>0</v>
      </c>
      <c r="G49" s="51">
        <f t="shared" si="4"/>
        <v>4</v>
      </c>
      <c r="H49" s="51">
        <v>1</v>
      </c>
      <c r="I49" s="58">
        <v>1</v>
      </c>
      <c r="J49" s="58">
        <v>5</v>
      </c>
      <c r="K49" s="58">
        <v>3</v>
      </c>
      <c r="L49" s="56" t="str">
        <f>IF(C49="Economics",VLOOKUP(A49,OPT!A$7:B$120,2),"")</f>
        <v/>
      </c>
      <c r="M49" s="56" t="str">
        <f>IF(C49="Economics",VLOOKUP(A49,OPT!C$7:D$120,2),"")</f>
        <v/>
      </c>
      <c r="N49" s="51">
        <f>IF(C49="HISTORY",VLOOKUP(A49,OPT!E$1:G$50,2),"")</f>
        <v>3</v>
      </c>
      <c r="O49" s="51">
        <f>IF(C49="HISTORY",VLOOKUP(A49,OPT!E$1:G$50,3),"")</f>
        <v>1</v>
      </c>
      <c r="P49" s="51">
        <f>IF(C49="HISTORY",VLOOKUP(A49,OPT!H$1:I$50,2),"")</f>
        <v>0</v>
      </c>
      <c r="Q49" s="51">
        <f t="shared" si="5"/>
        <v>1</v>
      </c>
      <c r="R49" s="51"/>
    </row>
    <row r="50" spans="1:18" ht="18.75">
      <c r="A50" s="42">
        <v>1194</v>
      </c>
      <c r="B50" s="47" t="s">
        <v>82</v>
      </c>
      <c r="C50" s="49" t="s">
        <v>36</v>
      </c>
      <c r="D50" s="58">
        <v>4</v>
      </c>
      <c r="E50" s="58">
        <v>5</v>
      </c>
      <c r="F50" s="58">
        <v>0</v>
      </c>
      <c r="G50" s="51">
        <f t="shared" si="4"/>
        <v>5</v>
      </c>
      <c r="H50" s="51">
        <v>5</v>
      </c>
      <c r="I50" s="58">
        <v>0</v>
      </c>
      <c r="J50" s="58">
        <v>6</v>
      </c>
      <c r="K50" s="58">
        <v>8</v>
      </c>
      <c r="L50" s="56" t="str">
        <f>IF(C50="Economics",VLOOKUP(A50,OPT!A$7:B$120,2),"")</f>
        <v/>
      </c>
      <c r="M50" s="56" t="str">
        <f>IF(C50="Economics",VLOOKUP(A50,OPT!C$7:D$120,2),"")</f>
        <v/>
      </c>
      <c r="N50" s="51">
        <f>IF(C50="HISTORY",VLOOKUP(A50,OPT!E$1:G$50,2),"")</f>
        <v>3</v>
      </c>
      <c r="O50" s="51">
        <f>IF(C50="HISTORY",VLOOKUP(A50,OPT!E$1:G$50,3),"")</f>
        <v>0</v>
      </c>
      <c r="P50" s="51">
        <f>IF(C50="HISTORY",VLOOKUP(A50,OPT!H$1:I$50,2),"")</f>
        <v>0</v>
      </c>
      <c r="Q50" s="51">
        <f t="shared" si="5"/>
        <v>0</v>
      </c>
      <c r="R50" s="51"/>
    </row>
    <row r="51" spans="1:18" ht="18.75">
      <c r="A51" s="42">
        <v>1195</v>
      </c>
      <c r="B51" s="47" t="s">
        <v>83</v>
      </c>
      <c r="C51" s="49" t="s">
        <v>36</v>
      </c>
      <c r="D51" s="58">
        <v>1</v>
      </c>
      <c r="E51" s="58">
        <v>3</v>
      </c>
      <c r="F51" s="58">
        <v>0</v>
      </c>
      <c r="G51" s="51">
        <f t="shared" si="4"/>
        <v>3</v>
      </c>
      <c r="H51" s="51">
        <v>1</v>
      </c>
      <c r="I51" s="58">
        <v>0</v>
      </c>
      <c r="J51" s="58">
        <v>3</v>
      </c>
      <c r="K51" s="58">
        <v>2</v>
      </c>
      <c r="L51" s="56" t="str">
        <f>IF(C51="Economics",VLOOKUP(A51,OPT!A$7:B$120,2),"")</f>
        <v/>
      </c>
      <c r="M51" s="56" t="str">
        <f>IF(C51="Economics",VLOOKUP(A51,OPT!C$7:D$120,2),"")</f>
        <v/>
      </c>
      <c r="N51" s="51">
        <f>IF(C51="HISTORY",VLOOKUP(A51,OPT!E$1:G$50,2),"")</f>
        <v>0</v>
      </c>
      <c r="O51" s="51">
        <f>IF(C51="HISTORY",VLOOKUP(A51,OPT!E$1:G$50,3),"")</f>
        <v>1</v>
      </c>
      <c r="P51" s="51">
        <f>IF(C51="HISTORY",VLOOKUP(A51,OPT!H$1:I$50,2),"")</f>
        <v>0</v>
      </c>
      <c r="Q51" s="51">
        <f t="shared" si="5"/>
        <v>1</v>
      </c>
      <c r="R51" s="51"/>
    </row>
    <row r="52" spans="1:18" ht="18.75">
      <c r="A52" s="42">
        <v>1196</v>
      </c>
      <c r="B52" s="47" t="s">
        <v>84</v>
      </c>
      <c r="C52" s="49" t="s">
        <v>36</v>
      </c>
      <c r="D52" s="58">
        <v>1</v>
      </c>
      <c r="E52" s="58">
        <v>3</v>
      </c>
      <c r="F52" s="58">
        <v>0</v>
      </c>
      <c r="G52" s="51">
        <f t="shared" si="4"/>
        <v>3</v>
      </c>
      <c r="H52" s="51">
        <v>1</v>
      </c>
      <c r="I52" s="58">
        <v>1</v>
      </c>
      <c r="J52" s="58">
        <v>4</v>
      </c>
      <c r="K52" s="58">
        <v>3</v>
      </c>
      <c r="L52" s="56" t="str">
        <f>IF(C52="Economics",VLOOKUP(A52,OPT!A$7:B$120,2),"")</f>
        <v/>
      </c>
      <c r="M52" s="56" t="str">
        <f>IF(C52="Economics",VLOOKUP(A52,OPT!C$7:D$120,2),"")</f>
        <v/>
      </c>
      <c r="N52" s="51">
        <f>IF(C52="HISTORY",VLOOKUP(A52,OPT!E$1:G$50,2),"")</f>
        <v>3</v>
      </c>
      <c r="O52" s="51">
        <f>IF(C52="HISTORY",VLOOKUP(A52,OPT!E$1:G$50,3),"")</f>
        <v>1</v>
      </c>
      <c r="P52" s="51">
        <f>IF(C52="HISTORY",VLOOKUP(A52,OPT!H$1:I$50,2),"")</f>
        <v>0</v>
      </c>
      <c r="Q52" s="51">
        <f t="shared" si="5"/>
        <v>1</v>
      </c>
      <c r="R52" s="51"/>
    </row>
    <row r="53" spans="1:18" ht="18.75">
      <c r="A53" s="42">
        <v>1197</v>
      </c>
      <c r="B53" s="47" t="s">
        <v>85</v>
      </c>
      <c r="C53" s="49" t="s">
        <v>36</v>
      </c>
      <c r="D53" s="58">
        <v>1</v>
      </c>
      <c r="E53" s="58">
        <v>1</v>
      </c>
      <c r="F53" s="58">
        <v>0</v>
      </c>
      <c r="G53" s="51">
        <f t="shared" si="4"/>
        <v>1</v>
      </c>
      <c r="H53" s="51">
        <v>2</v>
      </c>
      <c r="I53" s="58">
        <v>0</v>
      </c>
      <c r="J53" s="58">
        <v>0</v>
      </c>
      <c r="K53" s="58">
        <v>3</v>
      </c>
      <c r="L53" s="56" t="str">
        <f>IF(C53="Economics",VLOOKUP(A53,OPT!A$7:B$120,2),"")</f>
        <v/>
      </c>
      <c r="M53" s="56" t="str">
        <f>IF(C53="Economics",VLOOKUP(A53,OPT!C$7:D$120,2),"")</f>
        <v/>
      </c>
      <c r="N53" s="51">
        <f>IF(C53="HISTORY",VLOOKUP(A53,OPT!E$1:G$50,2),"")</f>
        <v>2</v>
      </c>
      <c r="O53" s="51">
        <f>IF(C53="HISTORY",VLOOKUP(A53,OPT!E$1:G$50,3),"")</f>
        <v>0</v>
      </c>
      <c r="P53" s="51">
        <f>IF(C53="HISTORY",VLOOKUP(A53,OPT!H$1:I$50,2),"")</f>
        <v>0</v>
      </c>
      <c r="Q53" s="51">
        <f t="shared" si="5"/>
        <v>0</v>
      </c>
      <c r="R53" s="51"/>
    </row>
    <row r="54" spans="1:18" ht="18.75">
      <c r="A54" s="42">
        <v>1198</v>
      </c>
      <c r="B54" s="47" t="s">
        <v>86</v>
      </c>
      <c r="C54" s="49" t="s">
        <v>36</v>
      </c>
      <c r="D54" s="58">
        <v>5</v>
      </c>
      <c r="E54" s="58">
        <v>5</v>
      </c>
      <c r="F54" s="58">
        <v>0</v>
      </c>
      <c r="G54" s="51">
        <f t="shared" si="4"/>
        <v>5</v>
      </c>
      <c r="H54" s="51">
        <v>5</v>
      </c>
      <c r="I54" s="58">
        <v>1</v>
      </c>
      <c r="J54" s="58">
        <v>6</v>
      </c>
      <c r="K54" s="58">
        <v>10</v>
      </c>
      <c r="L54" s="56" t="str">
        <f>IF(C54="Economics",VLOOKUP(A54,OPT!A$7:B$120,2),"")</f>
        <v/>
      </c>
      <c r="M54" s="56" t="str">
        <f>IF(C54="Economics",VLOOKUP(A54,OPT!C$7:D$120,2),"")</f>
        <v/>
      </c>
      <c r="N54" s="51">
        <f>IF(C54="HISTORY",VLOOKUP(A54,OPT!E$1:G$50,2),"")</f>
        <v>4</v>
      </c>
      <c r="O54" s="51">
        <f>IF(C54="HISTORY",VLOOKUP(A54,OPT!E$1:G$50,3),"")</f>
        <v>3</v>
      </c>
      <c r="P54" s="51">
        <f>IF(C54="HISTORY",VLOOKUP(A54,OPT!H$1:I$50,2),"")</f>
        <v>0</v>
      </c>
      <c r="Q54" s="51">
        <f t="shared" si="5"/>
        <v>3</v>
      </c>
      <c r="R54" s="51"/>
    </row>
    <row r="55" spans="1:18" ht="18.75">
      <c r="A55" s="42">
        <v>1199</v>
      </c>
      <c r="B55" s="47" t="s">
        <v>87</v>
      </c>
      <c r="C55" s="49" t="s">
        <v>36</v>
      </c>
      <c r="D55" s="58">
        <v>0</v>
      </c>
      <c r="E55" s="58">
        <v>1</v>
      </c>
      <c r="F55" s="58">
        <v>0</v>
      </c>
      <c r="G55" s="51">
        <f t="shared" si="4"/>
        <v>1</v>
      </c>
      <c r="H55" s="51">
        <v>1</v>
      </c>
      <c r="I55" s="58">
        <v>0</v>
      </c>
      <c r="J55" s="58">
        <v>2</v>
      </c>
      <c r="K55" s="58">
        <v>1</v>
      </c>
      <c r="L55" s="56" t="str">
        <f>IF(C55="Economics",VLOOKUP(A55,OPT!A$7:B$120,2),"")</f>
        <v/>
      </c>
      <c r="M55" s="56" t="str">
        <f>IF(C55="Economics",VLOOKUP(A55,OPT!C$7:D$120,2),"")</f>
        <v/>
      </c>
      <c r="N55" s="51">
        <f>IF(C55="HISTORY",VLOOKUP(A55,OPT!E$1:G$50,2),"")</f>
        <v>0</v>
      </c>
      <c r="O55" s="51">
        <f>IF(C55="HISTORY",VLOOKUP(A55,OPT!E$1:G$50,3),"")</f>
        <v>0</v>
      </c>
      <c r="P55" s="51">
        <f>IF(C55="HISTORY",VLOOKUP(A55,OPT!H$1:I$50,2),"")</f>
        <v>0</v>
      </c>
      <c r="Q55" s="51">
        <f t="shared" si="5"/>
        <v>0</v>
      </c>
      <c r="R55" s="51"/>
    </row>
    <row r="56" spans="1:18" ht="18.75">
      <c r="A56" s="42">
        <v>1200</v>
      </c>
      <c r="B56" s="47" t="s">
        <v>88</v>
      </c>
      <c r="C56" s="49" t="s">
        <v>39</v>
      </c>
      <c r="D56" s="58">
        <v>3</v>
      </c>
      <c r="E56" s="58">
        <v>3</v>
      </c>
      <c r="F56" s="58">
        <v>0</v>
      </c>
      <c r="G56" s="51">
        <f t="shared" si="4"/>
        <v>3</v>
      </c>
      <c r="H56" s="51">
        <v>3</v>
      </c>
      <c r="I56" s="58">
        <v>0</v>
      </c>
      <c r="J56" s="58">
        <v>6</v>
      </c>
      <c r="K56" s="58">
        <v>4</v>
      </c>
      <c r="L56" s="56">
        <f>IF(C56="Economics",VLOOKUP(A56,OPT!A$7:B$120,2),"")</f>
        <v>0</v>
      </c>
      <c r="M56" s="56">
        <f>IF(C56="Economics",VLOOKUP(A56,OPT!C$7:D$120,2),"")</f>
        <v>0</v>
      </c>
      <c r="N56" s="51" t="str">
        <f>IF(C56="HISTORY",VLOOKUP(A56,OPT!E$1:G$50,2),"")</f>
        <v/>
      </c>
      <c r="O56" s="51" t="str">
        <f>IF(C56="HISTORY",VLOOKUP(A56,OPT!E$1:G$50,3),"")</f>
        <v/>
      </c>
      <c r="P56" s="51" t="str">
        <f>IF(C56="HISTORY",VLOOKUP(A56,OPT!H$1:I$50,2),"")</f>
        <v/>
      </c>
      <c r="Q56" s="51" t="str">
        <f t="shared" si="5"/>
        <v/>
      </c>
      <c r="R56" s="51"/>
    </row>
    <row r="57" spans="1:18" ht="18.75">
      <c r="A57" s="42">
        <v>1201</v>
      </c>
      <c r="B57" s="47" t="s">
        <v>90</v>
      </c>
      <c r="C57" s="49" t="s">
        <v>36</v>
      </c>
      <c r="D57" s="58">
        <v>2</v>
      </c>
      <c r="E57" s="58">
        <v>1</v>
      </c>
      <c r="F57" s="58">
        <v>0</v>
      </c>
      <c r="G57" s="51">
        <f t="shared" si="4"/>
        <v>1</v>
      </c>
      <c r="H57" s="51">
        <v>0</v>
      </c>
      <c r="I57" s="58">
        <v>0</v>
      </c>
      <c r="J57" s="58">
        <v>5</v>
      </c>
      <c r="K57" s="58">
        <v>2</v>
      </c>
      <c r="L57" s="56" t="str">
        <f>IF(C57="Economics",VLOOKUP(A57,OPT!A$7:B$120,2),"")</f>
        <v/>
      </c>
      <c r="M57" s="56" t="str">
        <f>IF(C57="Economics",VLOOKUP(A57,OPT!C$7:D$120,2),"")</f>
        <v/>
      </c>
      <c r="N57" s="51">
        <f>IF(C57="HISTORY",VLOOKUP(A57,OPT!E$1:G$50,2),"")</f>
        <v>2</v>
      </c>
      <c r="O57" s="51">
        <f>IF(C57="HISTORY",VLOOKUP(A57,OPT!E$1:G$50,3),"")</f>
        <v>2</v>
      </c>
      <c r="P57" s="51">
        <f>IF(C57="HISTORY",VLOOKUP(A57,OPT!H$1:I$50,2),"")</f>
        <v>0</v>
      </c>
      <c r="Q57" s="51">
        <f t="shared" si="5"/>
        <v>2</v>
      </c>
      <c r="R57" s="51"/>
    </row>
    <row r="58" spans="1:18" ht="18.75">
      <c r="A58" s="42">
        <v>1202</v>
      </c>
      <c r="B58" s="47" t="s">
        <v>91</v>
      </c>
      <c r="C58" s="49" t="s">
        <v>36</v>
      </c>
      <c r="D58" s="58">
        <v>0</v>
      </c>
      <c r="E58" s="58">
        <v>1</v>
      </c>
      <c r="F58" s="58">
        <v>0</v>
      </c>
      <c r="G58" s="51">
        <f t="shared" si="4"/>
        <v>1</v>
      </c>
      <c r="H58" s="51">
        <v>0</v>
      </c>
      <c r="I58" s="58">
        <v>0</v>
      </c>
      <c r="J58" s="58">
        <v>1</v>
      </c>
      <c r="K58" s="58">
        <v>1</v>
      </c>
      <c r="L58" s="56" t="str">
        <f>IF(C58="Economics",VLOOKUP(A58,OPT!A$7:B$120,2),"")</f>
        <v/>
      </c>
      <c r="M58" s="56" t="str">
        <f>IF(C58="Economics",VLOOKUP(A58,OPT!C$7:D$120,2),"")</f>
        <v/>
      </c>
      <c r="N58" s="51">
        <f>IF(C58="HISTORY",VLOOKUP(A58,OPT!E$1:G$50,2),"")</f>
        <v>1</v>
      </c>
      <c r="O58" s="51">
        <f>IF(C58="HISTORY",VLOOKUP(A58,OPT!E$1:G$50,3),"")</f>
        <v>1</v>
      </c>
      <c r="P58" s="51">
        <f>IF(C58="HISTORY",VLOOKUP(A58,OPT!H$1:I$50,2),"")</f>
        <v>0</v>
      </c>
      <c r="Q58" s="51">
        <f t="shared" si="5"/>
        <v>1</v>
      </c>
      <c r="R58" s="51"/>
    </row>
    <row r="59" spans="1:18" ht="18.75">
      <c r="A59" s="42">
        <v>1203</v>
      </c>
      <c r="B59" s="47" t="s">
        <v>92</v>
      </c>
      <c r="C59" s="49" t="s">
        <v>36</v>
      </c>
      <c r="D59" s="58">
        <v>3</v>
      </c>
      <c r="E59" s="58">
        <v>3</v>
      </c>
      <c r="F59" s="58">
        <v>0</v>
      </c>
      <c r="G59" s="51">
        <f t="shared" si="4"/>
        <v>3</v>
      </c>
      <c r="H59" s="51">
        <v>3</v>
      </c>
      <c r="I59" s="58">
        <v>0</v>
      </c>
      <c r="J59" s="58">
        <v>3</v>
      </c>
      <c r="K59" s="58">
        <v>5</v>
      </c>
      <c r="L59" s="56" t="str">
        <f>IF(C59="Economics",VLOOKUP(A59,OPT!A$7:B$120,2),"")</f>
        <v/>
      </c>
      <c r="M59" s="56" t="str">
        <f>IF(C59="Economics",VLOOKUP(A59,OPT!C$7:D$120,2),"")</f>
        <v/>
      </c>
      <c r="N59" s="51">
        <f>IF(C59="HISTORY",VLOOKUP(A59,OPT!E$1:G$50,2),"")</f>
        <v>4</v>
      </c>
      <c r="O59" s="51">
        <f>IF(C59="HISTORY",VLOOKUP(A59,OPT!E$1:G$50,3),"")</f>
        <v>3</v>
      </c>
      <c r="P59" s="51">
        <f>IF(C59="HISTORY",VLOOKUP(A59,OPT!H$1:I$50,2),"")</f>
        <v>0</v>
      </c>
      <c r="Q59" s="51">
        <f t="shared" si="5"/>
        <v>3</v>
      </c>
      <c r="R59" s="51"/>
    </row>
    <row r="60" spans="1:18" ht="18.75">
      <c r="A60" s="42">
        <v>1204</v>
      </c>
      <c r="B60" s="47" t="s">
        <v>93</v>
      </c>
      <c r="C60" s="49" t="s">
        <v>39</v>
      </c>
      <c r="D60" s="58">
        <v>0</v>
      </c>
      <c r="E60" s="58">
        <v>2</v>
      </c>
      <c r="F60" s="58">
        <v>0</v>
      </c>
      <c r="G60" s="51">
        <f t="shared" si="4"/>
        <v>2</v>
      </c>
      <c r="H60" s="51">
        <v>1</v>
      </c>
      <c r="I60" s="58">
        <v>0</v>
      </c>
      <c r="J60" s="58">
        <v>2</v>
      </c>
      <c r="K60" s="58">
        <v>2</v>
      </c>
      <c r="L60" s="56">
        <f>IF(C60="Economics",VLOOKUP(A60,OPT!A$7:B$120,2),"")</f>
        <v>0</v>
      </c>
      <c r="M60" s="56">
        <f>IF(C60="Economics",VLOOKUP(A60,OPT!C$7:D$120,2),"")</f>
        <v>0</v>
      </c>
      <c r="N60" s="51" t="str">
        <f>IF(C60="HISTORY",VLOOKUP(A60,OPT!E$1:G$50,2),"")</f>
        <v/>
      </c>
      <c r="O60" s="51" t="str">
        <f>IF(C60="HISTORY",VLOOKUP(A60,OPT!E$1:G$50,3),"")</f>
        <v/>
      </c>
      <c r="P60" s="51" t="str">
        <f>IF(C60="HISTORY",VLOOKUP(A60,OPT!H$1:I$50,2),"")</f>
        <v/>
      </c>
      <c r="Q60" s="51" t="str">
        <f t="shared" si="5"/>
        <v/>
      </c>
      <c r="R60" s="51"/>
    </row>
    <row r="61" spans="1:18" ht="18.75">
      <c r="A61" s="42">
        <v>1205</v>
      </c>
      <c r="B61" s="47" t="s">
        <v>94</v>
      </c>
      <c r="C61" s="49" t="s">
        <v>36</v>
      </c>
      <c r="D61" s="58">
        <v>5</v>
      </c>
      <c r="E61" s="58">
        <v>4</v>
      </c>
      <c r="F61" s="58">
        <v>0</v>
      </c>
      <c r="G61" s="51">
        <f t="shared" si="4"/>
        <v>4</v>
      </c>
      <c r="H61" s="51">
        <v>5</v>
      </c>
      <c r="I61" s="58">
        <v>1</v>
      </c>
      <c r="J61" s="58">
        <v>6</v>
      </c>
      <c r="K61" s="58">
        <v>10</v>
      </c>
      <c r="L61" s="56" t="str">
        <f>IF(C61="Economics",VLOOKUP(A61,OPT!A$7:B$120,2),"")</f>
        <v/>
      </c>
      <c r="M61" s="56" t="str">
        <f>IF(C61="Economics",VLOOKUP(A61,OPT!C$7:D$120,2),"")</f>
        <v/>
      </c>
      <c r="N61" s="51">
        <f>IF(C61="HISTORY",VLOOKUP(A61,OPT!E$1:G$50,2),"")</f>
        <v>6</v>
      </c>
      <c r="O61" s="51">
        <f>IF(C61="HISTORY",VLOOKUP(A61,OPT!E$1:G$50,3),"")</f>
        <v>3</v>
      </c>
      <c r="P61" s="51">
        <f>IF(C61="HISTORY",VLOOKUP(A61,OPT!H$1:I$50,2),"")</f>
        <v>0</v>
      </c>
      <c r="Q61" s="51">
        <f t="shared" si="5"/>
        <v>3</v>
      </c>
      <c r="R61" s="51"/>
    </row>
    <row r="62" spans="1:18" ht="18.75">
      <c r="A62" s="42">
        <v>1206</v>
      </c>
      <c r="B62" s="47" t="s">
        <v>95</v>
      </c>
      <c r="C62" s="49" t="s">
        <v>36</v>
      </c>
      <c r="D62" s="58">
        <v>4</v>
      </c>
      <c r="E62" s="58">
        <v>6</v>
      </c>
      <c r="F62" s="58">
        <v>0</v>
      </c>
      <c r="G62" s="51">
        <f t="shared" si="4"/>
        <v>6</v>
      </c>
      <c r="H62" s="51">
        <v>5</v>
      </c>
      <c r="I62" s="58">
        <v>1</v>
      </c>
      <c r="J62" s="58">
        <v>6</v>
      </c>
      <c r="K62" s="58">
        <v>9</v>
      </c>
      <c r="L62" s="56" t="str">
        <f>IF(C62="Economics",VLOOKUP(A62,OPT!A$7:B$120,2),"")</f>
        <v/>
      </c>
      <c r="M62" s="56" t="str">
        <f>IF(C62="Economics",VLOOKUP(A62,OPT!C$7:D$120,2),"")</f>
        <v/>
      </c>
      <c r="N62" s="51">
        <f>IF(C62="HISTORY",VLOOKUP(A62,OPT!E$1:G$50,2),"")</f>
        <v>5</v>
      </c>
      <c r="O62" s="51">
        <f>IF(C62="HISTORY",VLOOKUP(A62,OPT!E$1:G$50,3),"")</f>
        <v>3</v>
      </c>
      <c r="P62" s="51">
        <f>IF(C62="HISTORY",VLOOKUP(A62,OPT!H$1:I$50,2),"")</f>
        <v>0</v>
      </c>
      <c r="Q62" s="51">
        <f t="shared" si="5"/>
        <v>3</v>
      </c>
      <c r="R62" s="51"/>
    </row>
    <row r="63" spans="1:18" ht="18.75">
      <c r="A63" s="42">
        <v>1207</v>
      </c>
      <c r="B63" s="47" t="s">
        <v>96</v>
      </c>
      <c r="C63" s="49" t="s">
        <v>36</v>
      </c>
      <c r="D63" s="58">
        <v>3</v>
      </c>
      <c r="E63" s="58">
        <v>5</v>
      </c>
      <c r="F63" s="58">
        <v>0</v>
      </c>
      <c r="G63" s="51">
        <f t="shared" si="4"/>
        <v>5</v>
      </c>
      <c r="H63" s="51">
        <v>5</v>
      </c>
      <c r="I63" s="58">
        <v>0</v>
      </c>
      <c r="J63" s="58">
        <v>6</v>
      </c>
      <c r="K63" s="58">
        <v>10</v>
      </c>
      <c r="L63" s="56" t="str">
        <f>IF(C63="Economics",VLOOKUP(A63,OPT!A$7:B$120,2),"")</f>
        <v/>
      </c>
      <c r="M63" s="56" t="str">
        <f>IF(C63="Economics",VLOOKUP(A63,OPT!C$7:D$120,2),"")</f>
        <v/>
      </c>
      <c r="N63" s="51">
        <f>IF(C63="HISTORY",VLOOKUP(A63,OPT!E$1:G$50,2),"")</f>
        <v>6</v>
      </c>
      <c r="O63" s="51">
        <f>IF(C63="HISTORY",VLOOKUP(A63,OPT!E$1:G$50,3),"")</f>
        <v>3</v>
      </c>
      <c r="P63" s="51">
        <f>IF(C63="HISTORY",VLOOKUP(A63,OPT!H$1:I$50,2),"")</f>
        <v>0</v>
      </c>
      <c r="Q63" s="51">
        <f t="shared" si="5"/>
        <v>3</v>
      </c>
      <c r="R63" s="51"/>
    </row>
    <row r="64" spans="1:18" ht="18.75">
      <c r="A64" s="42">
        <v>1208</v>
      </c>
      <c r="B64" s="47" t="s">
        <v>97</v>
      </c>
      <c r="C64" s="49" t="s">
        <v>36</v>
      </c>
      <c r="D64" s="58">
        <v>1</v>
      </c>
      <c r="E64" s="58">
        <v>2</v>
      </c>
      <c r="F64" s="58">
        <v>0</v>
      </c>
      <c r="G64" s="51">
        <f t="shared" si="4"/>
        <v>2</v>
      </c>
      <c r="H64" s="51">
        <v>2</v>
      </c>
      <c r="I64" s="58">
        <v>0</v>
      </c>
      <c r="J64" s="58">
        <v>5</v>
      </c>
      <c r="K64" s="58">
        <v>3</v>
      </c>
      <c r="L64" s="56" t="str">
        <f>IF(C64="Economics",VLOOKUP(A64,OPT!A$7:B$120,2),"")</f>
        <v/>
      </c>
      <c r="M64" s="56" t="str">
        <f>IF(C64="Economics",VLOOKUP(A64,OPT!C$7:D$120,2),"")</f>
        <v/>
      </c>
      <c r="N64" s="51">
        <f>IF(C64="HISTORY",VLOOKUP(A64,OPT!E$1:G$50,2),"")</f>
        <v>0</v>
      </c>
      <c r="O64" s="51">
        <f>IF(C64="HISTORY",VLOOKUP(A64,OPT!E$1:G$50,3),"")</f>
        <v>3</v>
      </c>
      <c r="P64" s="51">
        <f>IF(C64="HISTORY",VLOOKUP(A64,OPT!H$1:I$50,2),"")</f>
        <v>0</v>
      </c>
      <c r="Q64" s="51">
        <f t="shared" si="5"/>
        <v>3</v>
      </c>
      <c r="R64" s="51"/>
    </row>
    <row r="65" spans="1:18" ht="18.75">
      <c r="A65" s="42">
        <v>1209</v>
      </c>
      <c r="B65" s="47" t="s">
        <v>98</v>
      </c>
      <c r="C65" s="49" t="s">
        <v>39</v>
      </c>
      <c r="D65" s="58">
        <v>0</v>
      </c>
      <c r="E65" s="58">
        <v>0</v>
      </c>
      <c r="F65" s="58">
        <v>0</v>
      </c>
      <c r="G65" s="51">
        <f t="shared" si="4"/>
        <v>0</v>
      </c>
      <c r="H65" s="51">
        <v>1</v>
      </c>
      <c r="I65" s="58">
        <v>0</v>
      </c>
      <c r="J65" s="58">
        <v>2</v>
      </c>
      <c r="K65" s="58">
        <v>1</v>
      </c>
      <c r="L65" s="56">
        <f>IF(C65="Economics",VLOOKUP(A65,OPT!A$7:B$120,2),"")</f>
        <v>0</v>
      </c>
      <c r="M65" s="56">
        <f>IF(C65="Economics",VLOOKUP(A65,OPT!C$7:D$120,2),"")</f>
        <v>0</v>
      </c>
      <c r="N65" s="51" t="str">
        <f>IF(C65="HISTORY",VLOOKUP(A65,OPT!E$1:G$50,2),"")</f>
        <v/>
      </c>
      <c r="O65" s="51" t="str">
        <f>IF(C65="HISTORY",VLOOKUP(A65,OPT!E$1:G$50,3),"")</f>
        <v/>
      </c>
      <c r="P65" s="51" t="str">
        <f>IF(C65="HISTORY",VLOOKUP(A65,OPT!H$1:I$50,2),"")</f>
        <v/>
      </c>
      <c r="Q65" s="51" t="str">
        <f t="shared" si="5"/>
        <v/>
      </c>
      <c r="R65" s="51"/>
    </row>
    <row r="66" spans="1:18" ht="18.75">
      <c r="A66" s="42">
        <v>1210</v>
      </c>
      <c r="B66" s="47" t="s">
        <v>99</v>
      </c>
      <c r="C66" s="49" t="s">
        <v>39</v>
      </c>
      <c r="D66" s="58">
        <v>2</v>
      </c>
      <c r="E66" s="58">
        <v>3</v>
      </c>
      <c r="F66" s="58">
        <v>0</v>
      </c>
      <c r="G66" s="51">
        <f t="shared" si="4"/>
        <v>3</v>
      </c>
      <c r="H66" s="51">
        <v>3</v>
      </c>
      <c r="I66" s="58">
        <v>1</v>
      </c>
      <c r="J66" s="58">
        <v>3</v>
      </c>
      <c r="K66" s="58">
        <v>5</v>
      </c>
      <c r="L66" s="56">
        <f>IF(C66="Economics",VLOOKUP(A66,OPT!A$7:B$120,2),"")</f>
        <v>0</v>
      </c>
      <c r="M66" s="56">
        <f>IF(C66="Economics",VLOOKUP(A66,OPT!C$7:D$120,2),"")</f>
        <v>3</v>
      </c>
      <c r="N66" s="51" t="str">
        <f>IF(C66="HISTORY",VLOOKUP(A66,OPT!E$1:G$50,2),"")</f>
        <v/>
      </c>
      <c r="O66" s="51" t="str">
        <f>IF(C66="HISTORY",VLOOKUP(A66,OPT!E$1:G$50,3),"")</f>
        <v/>
      </c>
      <c r="P66" s="51" t="str">
        <f>IF(C66="HISTORY",VLOOKUP(A66,OPT!H$1:I$50,2),"")</f>
        <v/>
      </c>
      <c r="Q66" s="51" t="str">
        <f t="shared" si="5"/>
        <v/>
      </c>
      <c r="R66" s="51"/>
    </row>
    <row r="67" spans="1:18" ht="18.75">
      <c r="A67" s="42">
        <v>1211</v>
      </c>
      <c r="B67" s="47" t="s">
        <v>100</v>
      </c>
      <c r="C67" s="49" t="s">
        <v>36</v>
      </c>
      <c r="D67" s="58">
        <v>5</v>
      </c>
      <c r="E67" s="58">
        <v>6</v>
      </c>
      <c r="F67" s="58">
        <v>0</v>
      </c>
      <c r="G67" s="51">
        <f t="shared" si="4"/>
        <v>6</v>
      </c>
      <c r="H67" s="51">
        <v>5</v>
      </c>
      <c r="I67" s="58">
        <v>1</v>
      </c>
      <c r="J67" s="58">
        <v>6</v>
      </c>
      <c r="K67" s="58">
        <v>10</v>
      </c>
      <c r="L67" s="56" t="str">
        <f>IF(C67="Economics",VLOOKUP(A67,OPT!A$7:B$120,2),"")</f>
        <v/>
      </c>
      <c r="M67" s="56" t="str">
        <f>IF(C67="Economics",VLOOKUP(A67,OPT!C$7:D$120,2),"")</f>
        <v/>
      </c>
      <c r="N67" s="51">
        <f>IF(C67="HISTORY",VLOOKUP(A67,OPT!E$1:G$50,2),"")</f>
        <v>6</v>
      </c>
      <c r="O67" s="51">
        <f>IF(C67="HISTORY",VLOOKUP(A67,OPT!E$1:G$50,3),"")</f>
        <v>3</v>
      </c>
      <c r="P67" s="51">
        <f>IF(C67="HISTORY",VLOOKUP(A67,OPT!H$1:I$50,2),"")</f>
        <v>0</v>
      </c>
      <c r="Q67" s="51">
        <f t="shared" si="5"/>
        <v>3</v>
      </c>
      <c r="R67" s="51"/>
    </row>
    <row r="68" spans="1:18" ht="18.75">
      <c r="A68" s="42">
        <v>1212</v>
      </c>
      <c r="B68" s="47" t="s">
        <v>101</v>
      </c>
      <c r="C68" s="49" t="s">
        <v>39</v>
      </c>
      <c r="D68" s="58">
        <v>2</v>
      </c>
      <c r="E68" s="58">
        <v>1</v>
      </c>
      <c r="F68" s="58">
        <v>0</v>
      </c>
      <c r="G68" s="51">
        <f t="shared" si="4"/>
        <v>1</v>
      </c>
      <c r="H68" s="51">
        <v>2</v>
      </c>
      <c r="I68" s="58">
        <v>0</v>
      </c>
      <c r="J68" s="58">
        <v>4</v>
      </c>
      <c r="K68" s="58">
        <v>4</v>
      </c>
      <c r="L68" s="56">
        <f>IF(C68="Economics",VLOOKUP(A68,OPT!A$7:B$120,2),"")</f>
        <v>0</v>
      </c>
      <c r="M68" s="56">
        <f>IF(C68="Economics",VLOOKUP(A68,OPT!C$7:D$120,2),"")</f>
        <v>2</v>
      </c>
      <c r="N68" s="51" t="str">
        <f>IF(C68="HISTORY",VLOOKUP(A68,OPT!E$1:G$50,2),"")</f>
        <v/>
      </c>
      <c r="O68" s="51" t="str">
        <f>IF(C68="HISTORY",VLOOKUP(A68,OPT!E$1:G$50,3),"")</f>
        <v/>
      </c>
      <c r="P68" s="51" t="str">
        <f>IF(C68="HISTORY",VLOOKUP(A68,OPT!H$1:I$50,2),"")</f>
        <v/>
      </c>
      <c r="Q68" s="51" t="str">
        <f t="shared" si="5"/>
        <v/>
      </c>
      <c r="R68" s="51"/>
    </row>
    <row r="69" spans="1:18" ht="18.75">
      <c r="A69" s="42">
        <v>1213</v>
      </c>
      <c r="B69" s="47" t="s">
        <v>102</v>
      </c>
      <c r="C69" s="49" t="s">
        <v>39</v>
      </c>
      <c r="D69" s="58">
        <v>2</v>
      </c>
      <c r="E69" s="58">
        <v>4</v>
      </c>
      <c r="F69" s="58">
        <v>0</v>
      </c>
      <c r="G69" s="51">
        <f t="shared" si="4"/>
        <v>4</v>
      </c>
      <c r="H69" s="51">
        <v>5</v>
      </c>
      <c r="I69" s="58">
        <v>1</v>
      </c>
      <c r="J69" s="58">
        <v>4</v>
      </c>
      <c r="K69" s="58">
        <v>5</v>
      </c>
      <c r="L69" s="56">
        <f>IF(C69="Economics",VLOOKUP(A69,OPT!A$7:B$120,2),"")</f>
        <v>0</v>
      </c>
      <c r="M69" s="56">
        <f>IF(C69="Economics",VLOOKUP(A69,OPT!C$7:D$120,2),"")</f>
        <v>3</v>
      </c>
      <c r="N69" s="51" t="str">
        <f>IF(C69="HISTORY",VLOOKUP(A69,OPT!E$1:G$50,2),"")</f>
        <v/>
      </c>
      <c r="O69" s="51" t="str">
        <f>IF(C69="HISTORY",VLOOKUP(A69,OPT!E$1:G$50,3),"")</f>
        <v/>
      </c>
      <c r="P69" s="51" t="str">
        <f>IF(C69="HISTORY",VLOOKUP(A69,OPT!H$1:I$50,2),"")</f>
        <v/>
      </c>
      <c r="Q69" s="51" t="str">
        <f t="shared" si="5"/>
        <v/>
      </c>
      <c r="R69" s="51"/>
    </row>
    <row r="70" spans="1:18" ht="18.75">
      <c r="A70" s="42">
        <v>1214</v>
      </c>
      <c r="B70" s="47" t="s">
        <v>103</v>
      </c>
      <c r="C70" s="49" t="s">
        <v>39</v>
      </c>
      <c r="D70" s="58">
        <v>3</v>
      </c>
      <c r="E70" s="58">
        <v>2</v>
      </c>
      <c r="F70" s="58">
        <v>0</v>
      </c>
      <c r="G70" s="51">
        <f t="shared" si="4"/>
        <v>2</v>
      </c>
      <c r="H70" s="51">
        <v>2</v>
      </c>
      <c r="I70" s="58">
        <v>1</v>
      </c>
      <c r="J70" s="58">
        <v>5</v>
      </c>
      <c r="K70" s="58">
        <v>7</v>
      </c>
      <c r="L70" s="56">
        <f>IF(C70="Economics",VLOOKUP(A70,OPT!A$7:B$120,2),"")</f>
        <v>0</v>
      </c>
      <c r="M70" s="56">
        <f>IF(C70="Economics",VLOOKUP(A70,OPT!C$7:D$120,2),"")</f>
        <v>3</v>
      </c>
      <c r="N70" s="51" t="str">
        <f>IF(C70="HISTORY",VLOOKUP(A70,OPT!E$1:G$50,2),"")</f>
        <v/>
      </c>
      <c r="O70" s="51" t="str">
        <f>IF(C70="HISTORY",VLOOKUP(A70,OPT!E$1:G$50,3),"")</f>
        <v/>
      </c>
      <c r="P70" s="51" t="str">
        <f>IF(C70="HISTORY",VLOOKUP(A70,OPT!H$1:I$50,2),"")</f>
        <v/>
      </c>
      <c r="Q70" s="51" t="str">
        <f t="shared" si="5"/>
        <v/>
      </c>
      <c r="R70" s="51"/>
    </row>
    <row r="71" spans="1:18" ht="18.75">
      <c r="A71" s="42">
        <v>1215</v>
      </c>
      <c r="B71" s="47" t="s">
        <v>104</v>
      </c>
      <c r="C71" s="49" t="s">
        <v>36</v>
      </c>
      <c r="D71" s="58">
        <v>3</v>
      </c>
      <c r="E71" s="58">
        <v>1</v>
      </c>
      <c r="F71" s="58">
        <v>0</v>
      </c>
      <c r="G71" s="51">
        <f t="shared" si="4"/>
        <v>1</v>
      </c>
      <c r="H71" s="51">
        <v>5</v>
      </c>
      <c r="I71" s="58">
        <v>0</v>
      </c>
      <c r="J71" s="58">
        <v>6</v>
      </c>
      <c r="K71" s="58">
        <v>5</v>
      </c>
      <c r="L71" s="56" t="str">
        <f>IF(C71="Economics",VLOOKUP(A71,OPT!A$7:B$120,2),"")</f>
        <v/>
      </c>
      <c r="M71" s="56" t="str">
        <f>IF(C71="Economics",VLOOKUP(A71,OPT!C$7:D$120,2),"")</f>
        <v/>
      </c>
      <c r="N71" s="51">
        <f>IF(C71="HISTORY",VLOOKUP(A71,OPT!E$1:G$50,2),"")</f>
        <v>1</v>
      </c>
      <c r="O71" s="51">
        <f>IF(C71="HISTORY",VLOOKUP(A71,OPT!E$1:G$50,3),"")</f>
        <v>3</v>
      </c>
      <c r="P71" s="51">
        <f>IF(C71="HISTORY",VLOOKUP(A71,OPT!H$1:I$50,2),"")</f>
        <v>0</v>
      </c>
      <c r="Q71" s="51">
        <f t="shared" si="5"/>
        <v>3</v>
      </c>
      <c r="R71" s="51"/>
    </row>
    <row r="72" spans="1:18" ht="18.75">
      <c r="A72" s="42">
        <v>1216</v>
      </c>
      <c r="B72" s="47" t="s">
        <v>105</v>
      </c>
      <c r="C72" s="49" t="s">
        <v>39</v>
      </c>
      <c r="D72" s="58">
        <v>2</v>
      </c>
      <c r="E72" s="58">
        <v>3</v>
      </c>
      <c r="F72" s="58">
        <v>0</v>
      </c>
      <c r="G72" s="51">
        <f t="shared" si="4"/>
        <v>3</v>
      </c>
      <c r="H72" s="51">
        <v>0</v>
      </c>
      <c r="I72" s="58">
        <v>0</v>
      </c>
      <c r="J72" s="58">
        <v>5</v>
      </c>
      <c r="K72" s="58">
        <v>2</v>
      </c>
      <c r="L72" s="56">
        <f>IF(C72="Economics",VLOOKUP(A72,OPT!A$7:B$120,2),"")</f>
        <v>0</v>
      </c>
      <c r="M72" s="56">
        <f>IF(C72="Economics",VLOOKUP(A72,OPT!C$7:D$120,2),"")</f>
        <v>0</v>
      </c>
      <c r="N72" s="51" t="str">
        <f>IF(C72="HISTORY",VLOOKUP(A72,OPT!E$1:G$50,2),"")</f>
        <v/>
      </c>
      <c r="O72" s="51" t="str">
        <f>IF(C72="HISTORY",VLOOKUP(A72,OPT!E$1:G$50,3),"")</f>
        <v/>
      </c>
      <c r="P72" s="51" t="str">
        <f>IF(C72="HISTORY",VLOOKUP(A72,OPT!H$1:I$50,2),"")</f>
        <v/>
      </c>
      <c r="Q72" s="51" t="str">
        <f t="shared" si="5"/>
        <v/>
      </c>
      <c r="R72" s="51"/>
    </row>
    <row r="73" spans="1:18" ht="18.75">
      <c r="A73" s="42">
        <v>1217</v>
      </c>
      <c r="B73" s="47" t="s">
        <v>106</v>
      </c>
      <c r="C73" s="49" t="s">
        <v>36</v>
      </c>
      <c r="D73" s="58">
        <v>0</v>
      </c>
      <c r="E73" s="58">
        <v>0</v>
      </c>
      <c r="F73" s="58">
        <v>0</v>
      </c>
      <c r="G73" s="51">
        <f t="shared" si="4"/>
        <v>0</v>
      </c>
      <c r="H73" s="51">
        <v>0</v>
      </c>
      <c r="I73" s="58">
        <v>0</v>
      </c>
      <c r="J73" s="58">
        <v>2</v>
      </c>
      <c r="K73" s="58">
        <v>0</v>
      </c>
      <c r="L73" s="56" t="str">
        <f>IF(C73="Economics",VLOOKUP(A73,OPT!A$7:B$120,2),"")</f>
        <v/>
      </c>
      <c r="M73" s="56" t="str">
        <f>IF(C73="Economics",VLOOKUP(A73,OPT!C$7:D$120,2),"")</f>
        <v/>
      </c>
      <c r="N73" s="51">
        <f>IF(C73="HISTORY",VLOOKUP(A73,OPT!E$1:G$50,2),"")</f>
        <v>1</v>
      </c>
      <c r="O73" s="51">
        <f>IF(C73="HISTORY",VLOOKUP(A73,OPT!E$1:G$50,3),"")</f>
        <v>1</v>
      </c>
      <c r="P73" s="51">
        <f>IF(C73="HISTORY",VLOOKUP(A73,OPT!H$1:I$50,2),"")</f>
        <v>0</v>
      </c>
      <c r="Q73" s="51">
        <f t="shared" si="5"/>
        <v>1</v>
      </c>
      <c r="R73" s="51"/>
    </row>
    <row r="74" spans="1:18" ht="18.75">
      <c r="A74" s="42">
        <v>1218</v>
      </c>
      <c r="B74" s="47" t="s">
        <v>107</v>
      </c>
      <c r="C74" s="49" t="s">
        <v>36</v>
      </c>
      <c r="D74" s="58">
        <v>3</v>
      </c>
      <c r="E74" s="58">
        <v>4</v>
      </c>
      <c r="F74" s="58">
        <v>0</v>
      </c>
      <c r="G74" s="51">
        <f t="shared" si="4"/>
        <v>4</v>
      </c>
      <c r="H74" s="51">
        <v>5</v>
      </c>
      <c r="I74" s="58">
        <v>1</v>
      </c>
      <c r="J74" s="58">
        <v>6</v>
      </c>
      <c r="K74" s="58">
        <v>7</v>
      </c>
      <c r="L74" s="56" t="str">
        <f>IF(C74="Economics",VLOOKUP(A74,OPT!A$7:B$120,2),"")</f>
        <v/>
      </c>
      <c r="M74" s="56" t="str">
        <f>IF(C74="Economics",VLOOKUP(A74,OPT!C$7:D$120,2),"")</f>
        <v/>
      </c>
      <c r="N74" s="51">
        <f>IF(C74="HISTORY",VLOOKUP(A74,OPT!E$1:G$50,2),"")</f>
        <v>4</v>
      </c>
      <c r="O74" s="51">
        <f>IF(C74="HISTORY",VLOOKUP(A74,OPT!E$1:G$50,3),"")</f>
        <v>3</v>
      </c>
      <c r="P74" s="51">
        <f>IF(C74="HISTORY",VLOOKUP(A74,OPT!H$1:I$50,2),"")</f>
        <v>0</v>
      </c>
      <c r="Q74" s="51">
        <f t="shared" si="5"/>
        <v>3</v>
      </c>
      <c r="R74" s="51"/>
    </row>
    <row r="75" spans="1:18" ht="18.75">
      <c r="A75" s="42">
        <v>1219</v>
      </c>
      <c r="B75" s="47" t="s">
        <v>108</v>
      </c>
      <c r="C75" s="49" t="s">
        <v>36</v>
      </c>
      <c r="D75" s="58">
        <v>3</v>
      </c>
      <c r="E75" s="58">
        <v>0</v>
      </c>
      <c r="F75" s="58">
        <v>0</v>
      </c>
      <c r="G75" s="51">
        <f t="shared" si="4"/>
        <v>0</v>
      </c>
      <c r="H75" s="51">
        <v>5</v>
      </c>
      <c r="I75" s="58">
        <v>0</v>
      </c>
      <c r="J75" s="58">
        <v>4</v>
      </c>
      <c r="K75" s="58">
        <v>5</v>
      </c>
      <c r="L75" s="56" t="str">
        <f>IF(C75="Economics",VLOOKUP(A75,OPT!A$7:B$120,2),"")</f>
        <v/>
      </c>
      <c r="M75" s="56" t="str">
        <f>IF(C75="Economics",VLOOKUP(A75,OPT!C$7:D$120,2),"")</f>
        <v/>
      </c>
      <c r="N75" s="51">
        <f>IF(C75="HISTORY",VLOOKUP(A75,OPT!E$1:G$50,2),"")</f>
        <v>3</v>
      </c>
      <c r="O75" s="51">
        <f>IF(C75="HISTORY",VLOOKUP(A75,OPT!E$1:G$50,3),"")</f>
        <v>1</v>
      </c>
      <c r="P75" s="51">
        <f>IF(C75="HISTORY",VLOOKUP(A75,OPT!H$1:I$50,2),"")</f>
        <v>0</v>
      </c>
      <c r="Q75" s="51">
        <f t="shared" si="5"/>
        <v>1</v>
      </c>
      <c r="R75" s="51"/>
    </row>
    <row r="76" spans="1:18" ht="18.75">
      <c r="A76" s="42">
        <v>1220</v>
      </c>
      <c r="B76" s="47" t="s">
        <v>109</v>
      </c>
      <c r="C76" s="49" t="s">
        <v>39</v>
      </c>
      <c r="D76" s="58">
        <v>5</v>
      </c>
      <c r="E76" s="58">
        <v>6</v>
      </c>
      <c r="F76" s="58">
        <v>0</v>
      </c>
      <c r="G76" s="51">
        <f t="shared" si="4"/>
        <v>6</v>
      </c>
      <c r="H76" s="51">
        <v>3</v>
      </c>
      <c r="I76" s="58">
        <v>1</v>
      </c>
      <c r="J76" s="58">
        <v>6</v>
      </c>
      <c r="K76" s="58">
        <v>10</v>
      </c>
      <c r="L76" s="56">
        <f>IF(C76="Economics",VLOOKUP(A76,OPT!A$7:B$120,2),"")</f>
        <v>0</v>
      </c>
      <c r="M76" s="56">
        <f>IF(C76="Economics",VLOOKUP(A76,OPT!C$7:D$120,2),"")</f>
        <v>4</v>
      </c>
      <c r="N76" s="51" t="str">
        <f>IF(C76="HISTORY",VLOOKUP(A76,OPT!E$1:G$50,2),"")</f>
        <v/>
      </c>
      <c r="O76" s="51" t="str">
        <f>IF(C76="HISTORY",VLOOKUP(A76,OPT!E$1:G$50,3),"")</f>
        <v/>
      </c>
      <c r="P76" s="51" t="str">
        <f>IF(C76="HISTORY",VLOOKUP(A76,OPT!H$1:I$50,2),"")</f>
        <v/>
      </c>
      <c r="Q76" s="51" t="str">
        <f t="shared" si="5"/>
        <v/>
      </c>
      <c r="R76" s="51"/>
    </row>
    <row r="77" spans="1:18" ht="18.75">
      <c r="A77" s="42">
        <v>1221</v>
      </c>
      <c r="B77" s="47" t="s">
        <v>110</v>
      </c>
      <c r="C77" s="49" t="s">
        <v>39</v>
      </c>
      <c r="D77" s="58">
        <v>2</v>
      </c>
      <c r="E77" s="58">
        <v>5</v>
      </c>
      <c r="F77" s="58">
        <v>0</v>
      </c>
      <c r="G77" s="51">
        <f t="shared" si="4"/>
        <v>5</v>
      </c>
      <c r="H77" s="51">
        <v>1</v>
      </c>
      <c r="I77" s="58">
        <v>1</v>
      </c>
      <c r="J77" s="58">
        <v>6</v>
      </c>
      <c r="K77" s="58">
        <v>3</v>
      </c>
      <c r="L77" s="56">
        <f>IF(C77="Economics",VLOOKUP(A77,OPT!A$7:B$120,2),"")</f>
        <v>0</v>
      </c>
      <c r="M77" s="56">
        <f>IF(C77="Economics",VLOOKUP(A77,OPT!C$7:D$120,2),"")</f>
        <v>1</v>
      </c>
      <c r="N77" s="51" t="str">
        <f>IF(C77="HISTORY",VLOOKUP(A77,OPT!E$1:G$50,2),"")</f>
        <v/>
      </c>
      <c r="O77" s="51" t="str">
        <f>IF(C77="HISTORY",VLOOKUP(A77,OPT!E$1:G$50,3),"")</f>
        <v/>
      </c>
      <c r="P77" s="51" t="str">
        <f>IF(C77="HISTORY",VLOOKUP(A77,OPT!H$1:I$50,2),"")</f>
        <v/>
      </c>
      <c r="Q77" s="51" t="str">
        <f t="shared" si="5"/>
        <v/>
      </c>
      <c r="R77" s="51"/>
    </row>
    <row r="78" spans="1:18" ht="18.75">
      <c r="A78" s="42">
        <v>1222</v>
      </c>
      <c r="B78" s="47" t="s">
        <v>111</v>
      </c>
      <c r="C78" s="49" t="s">
        <v>36</v>
      </c>
      <c r="D78" s="58">
        <v>4</v>
      </c>
      <c r="E78" s="58">
        <v>5</v>
      </c>
      <c r="F78" s="58">
        <v>0</v>
      </c>
      <c r="G78" s="51">
        <f t="shared" si="4"/>
        <v>5</v>
      </c>
      <c r="H78" s="51">
        <v>2</v>
      </c>
      <c r="I78" s="58">
        <v>0</v>
      </c>
      <c r="J78" s="58">
        <v>4</v>
      </c>
      <c r="K78" s="58">
        <v>4</v>
      </c>
      <c r="L78" s="56" t="str">
        <f>IF(C78="Economics",VLOOKUP(A78,OPT!A$7:B$120,2),"")</f>
        <v/>
      </c>
      <c r="M78" s="56" t="str">
        <f>IF(C78="Economics",VLOOKUP(A78,OPT!C$7:D$120,2),"")</f>
        <v/>
      </c>
      <c r="N78" s="51">
        <f>IF(C78="HISTORY",VLOOKUP(A78,OPT!E$1:G$50,2),"")</f>
        <v>2</v>
      </c>
      <c r="O78" s="51">
        <f>IF(C78="HISTORY",VLOOKUP(A78,OPT!E$1:G$50,3),"")</f>
        <v>0</v>
      </c>
      <c r="P78" s="51">
        <f>IF(C78="HISTORY",VLOOKUP(A78,OPT!H$1:I$50,2),"")</f>
        <v>0</v>
      </c>
      <c r="Q78" s="51">
        <f t="shared" si="5"/>
        <v>0</v>
      </c>
      <c r="R78" s="51"/>
    </row>
    <row r="79" spans="1:18" ht="18.75">
      <c r="A79" s="42">
        <v>1223</v>
      </c>
      <c r="B79" s="47" t="s">
        <v>112</v>
      </c>
      <c r="C79" s="49" t="s">
        <v>39</v>
      </c>
      <c r="D79" s="58">
        <v>1</v>
      </c>
      <c r="E79" s="58">
        <v>5</v>
      </c>
      <c r="F79" s="58">
        <v>0</v>
      </c>
      <c r="G79" s="51">
        <f t="shared" si="4"/>
        <v>5</v>
      </c>
      <c r="H79" s="51">
        <v>2</v>
      </c>
      <c r="I79" s="58">
        <v>0</v>
      </c>
      <c r="J79" s="58">
        <v>3</v>
      </c>
      <c r="K79" s="58">
        <v>4</v>
      </c>
      <c r="L79" s="56">
        <f>IF(C79="Economics",VLOOKUP(A79,OPT!A$7:B$120,2),"")</f>
        <v>0</v>
      </c>
      <c r="M79" s="56">
        <f>IF(C79="Economics",VLOOKUP(A79,OPT!C$7:D$120,2),"")</f>
        <v>3</v>
      </c>
      <c r="N79" s="51" t="str">
        <f>IF(C79="HISTORY",VLOOKUP(A79,OPT!E$1:G$50,2),"")</f>
        <v/>
      </c>
      <c r="O79" s="51" t="str">
        <f>IF(C79="HISTORY",VLOOKUP(A79,OPT!E$1:G$50,3),"")</f>
        <v/>
      </c>
      <c r="P79" s="51" t="str">
        <f>IF(C79="HISTORY",VLOOKUP(A79,OPT!H$1:I$50,2),"")</f>
        <v/>
      </c>
      <c r="Q79" s="51"/>
      <c r="R79" s="51"/>
    </row>
    <row r="80" spans="1:18" ht="12.75">
      <c r="A80" s="59"/>
    </row>
    <row r="81" spans="1:1" ht="12.75">
      <c r="A81" s="59"/>
    </row>
    <row r="82" spans="1:1" ht="12.75">
      <c r="A82" s="59"/>
    </row>
    <row r="83" spans="1:1" ht="12.75">
      <c r="A83" s="59"/>
    </row>
    <row r="84" spans="1:1" ht="12.75">
      <c r="A84" s="59"/>
    </row>
    <row r="85" spans="1:1" ht="12.75">
      <c r="A85" s="59"/>
    </row>
    <row r="86" spans="1:1" ht="12.75">
      <c r="A86" s="59"/>
    </row>
    <row r="87" spans="1:1" ht="12.75">
      <c r="A87" s="59"/>
    </row>
    <row r="88" spans="1:1" ht="12.75">
      <c r="A88" s="59"/>
    </row>
    <row r="89" spans="1:1" ht="12.75">
      <c r="A89" s="59"/>
    </row>
    <row r="90" spans="1:1" ht="12.75">
      <c r="A90" s="59"/>
    </row>
    <row r="91" spans="1:1" ht="12.75">
      <c r="A91" s="59"/>
    </row>
    <row r="92" spans="1:1" ht="12.75">
      <c r="A92" s="59"/>
    </row>
    <row r="93" spans="1:1" ht="12.75">
      <c r="A93" s="59"/>
    </row>
    <row r="94" spans="1:1" ht="12.75">
      <c r="A94" s="59"/>
    </row>
    <row r="95" spans="1:1" ht="12.75">
      <c r="A95" s="59"/>
    </row>
    <row r="96" spans="1:1" ht="12.75">
      <c r="A96" s="59"/>
    </row>
    <row r="97" spans="1:1" ht="12.75">
      <c r="A97" s="59"/>
    </row>
    <row r="98" spans="1:1" ht="12.75">
      <c r="A98" s="59"/>
    </row>
    <row r="99" spans="1:1" ht="12.75">
      <c r="A99" s="59"/>
    </row>
    <row r="100" spans="1:1" ht="12.75">
      <c r="A100" s="59"/>
    </row>
    <row r="101" spans="1:1" ht="12.75">
      <c r="A101" s="59"/>
    </row>
    <row r="102" spans="1:1" ht="12.75">
      <c r="A102" s="59"/>
    </row>
    <row r="103" spans="1:1" ht="12.75">
      <c r="A103" s="59"/>
    </row>
    <row r="104" spans="1:1" ht="12.75">
      <c r="A104" s="59"/>
    </row>
    <row r="105" spans="1:1" ht="12.75">
      <c r="A105" s="59"/>
    </row>
    <row r="106" spans="1:1" ht="12.75">
      <c r="A106" s="59"/>
    </row>
    <row r="107" spans="1:1" ht="12.75">
      <c r="A107" s="59"/>
    </row>
    <row r="108" spans="1:1" ht="12.75">
      <c r="A108" s="59"/>
    </row>
    <row r="109" spans="1:1" ht="12.75">
      <c r="A109" s="59"/>
    </row>
    <row r="110" spans="1:1" ht="12.75">
      <c r="A110" s="59"/>
    </row>
    <row r="111" spans="1:1" ht="12.75">
      <c r="A111" s="59"/>
    </row>
    <row r="112" spans="1:1" ht="12.75">
      <c r="A112" s="59"/>
    </row>
    <row r="113" spans="1:1" ht="12.75">
      <c r="A113" s="59"/>
    </row>
    <row r="114" spans="1:1" ht="12.75">
      <c r="A114" s="59"/>
    </row>
    <row r="115" spans="1:1" ht="12.75">
      <c r="A115" s="59"/>
    </row>
    <row r="116" spans="1:1" ht="12.75">
      <c r="A116" s="59"/>
    </row>
    <row r="117" spans="1:1" ht="12.75">
      <c r="A117" s="59"/>
    </row>
    <row r="118" spans="1:1" ht="12.75">
      <c r="A118" s="59"/>
    </row>
    <row r="119" spans="1:1" ht="12.75">
      <c r="A119" s="59"/>
    </row>
    <row r="120" spans="1:1" ht="12.75">
      <c r="A120" s="59"/>
    </row>
    <row r="121" spans="1:1" ht="12.75">
      <c r="A121" s="59"/>
    </row>
    <row r="122" spans="1:1" ht="12.75">
      <c r="A122" s="59"/>
    </row>
    <row r="123" spans="1:1" ht="12.75">
      <c r="A123" s="59"/>
    </row>
    <row r="124" spans="1:1" ht="12.75">
      <c r="A124" s="59"/>
    </row>
    <row r="125" spans="1:1" ht="12.75">
      <c r="A125" s="59"/>
    </row>
    <row r="126" spans="1:1" ht="12.75">
      <c r="A126" s="59"/>
    </row>
    <row r="127" spans="1:1" ht="12.75">
      <c r="A127" s="59"/>
    </row>
    <row r="128" spans="1:1" ht="12.75">
      <c r="A128" s="59"/>
    </row>
    <row r="129" spans="1:1" ht="12.75">
      <c r="A129" s="59"/>
    </row>
    <row r="130" spans="1:1" ht="12.75">
      <c r="A130" s="59"/>
    </row>
    <row r="131" spans="1:1" ht="12.75">
      <c r="A131" s="59"/>
    </row>
    <row r="132" spans="1:1" ht="12.75">
      <c r="A132" s="59"/>
    </row>
    <row r="133" spans="1:1" ht="12.75">
      <c r="A133" s="59"/>
    </row>
    <row r="134" spans="1:1" ht="12.75">
      <c r="A134" s="59"/>
    </row>
    <row r="135" spans="1:1" ht="12.75">
      <c r="A135" s="59"/>
    </row>
    <row r="136" spans="1:1" ht="12.75">
      <c r="A136" s="59"/>
    </row>
    <row r="137" spans="1:1" ht="12.75">
      <c r="A137" s="59"/>
    </row>
    <row r="138" spans="1:1" ht="12.75">
      <c r="A138" s="59"/>
    </row>
    <row r="139" spans="1:1" ht="12.75">
      <c r="A139" s="59"/>
    </row>
    <row r="140" spans="1:1" ht="12.75">
      <c r="A140" s="59"/>
    </row>
    <row r="141" spans="1:1" ht="12.75">
      <c r="A141" s="59"/>
    </row>
    <row r="142" spans="1:1" ht="12.75">
      <c r="A142" s="59"/>
    </row>
    <row r="143" spans="1:1" ht="12.75">
      <c r="A143" s="59"/>
    </row>
    <row r="144" spans="1:1" ht="12.75">
      <c r="A144" s="59"/>
    </row>
    <row r="145" spans="1:1" ht="12.75">
      <c r="A145" s="59"/>
    </row>
    <row r="146" spans="1:1" ht="12.75">
      <c r="A146" s="59"/>
    </row>
    <row r="147" spans="1:1" ht="12.75">
      <c r="A147" s="59"/>
    </row>
    <row r="148" spans="1:1" ht="12.75">
      <c r="A148" s="59"/>
    </row>
    <row r="149" spans="1:1" ht="12.75">
      <c r="A149" s="59"/>
    </row>
    <row r="150" spans="1:1" ht="12.75">
      <c r="A150" s="59"/>
    </row>
    <row r="151" spans="1:1" ht="12.75">
      <c r="A151" s="59"/>
    </row>
    <row r="152" spans="1:1" ht="12.75">
      <c r="A152" s="59"/>
    </row>
    <row r="153" spans="1:1" ht="12.75">
      <c r="A153" s="59"/>
    </row>
    <row r="154" spans="1:1" ht="12.75">
      <c r="A154" s="59"/>
    </row>
    <row r="155" spans="1:1" ht="12.75">
      <c r="A155" s="59"/>
    </row>
    <row r="156" spans="1:1" ht="12.75">
      <c r="A156" s="59"/>
    </row>
    <row r="157" spans="1:1" ht="12.75">
      <c r="A157" s="59"/>
    </row>
    <row r="158" spans="1:1" ht="12.75">
      <c r="A158" s="59"/>
    </row>
    <row r="159" spans="1:1" ht="12.75">
      <c r="A159" s="59"/>
    </row>
    <row r="160" spans="1:1" ht="12.75">
      <c r="A160" s="59"/>
    </row>
    <row r="161" spans="1:1" ht="12.75">
      <c r="A161" s="59"/>
    </row>
    <row r="162" spans="1:1" ht="12.75">
      <c r="A162" s="59"/>
    </row>
    <row r="163" spans="1:1" ht="12.75">
      <c r="A163" s="59"/>
    </row>
    <row r="164" spans="1:1" ht="12.75">
      <c r="A164" s="59"/>
    </row>
    <row r="165" spans="1:1" ht="12.75">
      <c r="A165" s="59"/>
    </row>
    <row r="166" spans="1:1" ht="12.75">
      <c r="A166" s="59"/>
    </row>
    <row r="167" spans="1:1" ht="12.75">
      <c r="A167" s="59"/>
    </row>
    <row r="168" spans="1:1" ht="12.75">
      <c r="A168" s="59"/>
    </row>
    <row r="169" spans="1:1" ht="12.75">
      <c r="A169" s="59"/>
    </row>
    <row r="170" spans="1:1" ht="12.75">
      <c r="A170" s="59"/>
    </row>
    <row r="171" spans="1:1" ht="12.75">
      <c r="A171" s="59"/>
    </row>
    <row r="172" spans="1:1" ht="12.75">
      <c r="A172" s="59"/>
    </row>
    <row r="173" spans="1:1" ht="12.75">
      <c r="A173" s="59"/>
    </row>
    <row r="174" spans="1:1" ht="12.75">
      <c r="A174" s="59"/>
    </row>
    <row r="175" spans="1:1" ht="12.75">
      <c r="A175" s="59"/>
    </row>
    <row r="176" spans="1:1" ht="12.75">
      <c r="A176" s="59"/>
    </row>
    <row r="177" spans="1:1" ht="12.75">
      <c r="A177" s="59"/>
    </row>
    <row r="178" spans="1:1" ht="12.75">
      <c r="A178" s="59"/>
    </row>
    <row r="179" spans="1:1" ht="12.75">
      <c r="A179" s="59"/>
    </row>
    <row r="180" spans="1:1" ht="12.75">
      <c r="A180" s="59"/>
    </row>
    <row r="181" spans="1:1" ht="12.75">
      <c r="A181" s="59"/>
    </row>
    <row r="182" spans="1:1" ht="12.75">
      <c r="A182" s="59"/>
    </row>
    <row r="183" spans="1:1" ht="12.75">
      <c r="A183" s="59"/>
    </row>
    <row r="184" spans="1:1" ht="12.75">
      <c r="A184" s="59"/>
    </row>
    <row r="185" spans="1:1" ht="12.75">
      <c r="A185" s="59"/>
    </row>
    <row r="186" spans="1:1" ht="12.75">
      <c r="A186" s="59"/>
    </row>
    <row r="187" spans="1:1" ht="12.75">
      <c r="A187" s="59"/>
    </row>
    <row r="188" spans="1:1" ht="12.75">
      <c r="A188" s="59"/>
    </row>
    <row r="189" spans="1:1" ht="12.75">
      <c r="A189" s="59"/>
    </row>
    <row r="190" spans="1:1" ht="12.75">
      <c r="A190" s="59"/>
    </row>
    <row r="191" spans="1:1" ht="12.75">
      <c r="A191" s="59"/>
    </row>
    <row r="192" spans="1:1" ht="12.75">
      <c r="A192" s="59"/>
    </row>
    <row r="193" spans="1:1" ht="12.75">
      <c r="A193" s="59"/>
    </row>
    <row r="194" spans="1:1" ht="12.75">
      <c r="A194" s="59"/>
    </row>
    <row r="195" spans="1:1" ht="12.75">
      <c r="A195" s="59"/>
    </row>
    <row r="196" spans="1:1" ht="12.75">
      <c r="A196" s="59"/>
    </row>
    <row r="197" spans="1:1" ht="12.75">
      <c r="A197" s="59"/>
    </row>
    <row r="198" spans="1:1" ht="12.75">
      <c r="A198" s="59"/>
    </row>
    <row r="199" spans="1:1" ht="12.75">
      <c r="A199" s="59"/>
    </row>
    <row r="200" spans="1:1" ht="12.75">
      <c r="A200" s="59"/>
    </row>
    <row r="201" spans="1:1" ht="12.75">
      <c r="A201" s="59"/>
    </row>
    <row r="202" spans="1:1" ht="12.75">
      <c r="A202" s="59"/>
    </row>
    <row r="203" spans="1:1" ht="12.75">
      <c r="A203" s="59"/>
    </row>
    <row r="204" spans="1:1" ht="12.75">
      <c r="A204" s="59"/>
    </row>
    <row r="205" spans="1:1" ht="12.75">
      <c r="A205" s="59"/>
    </row>
    <row r="206" spans="1:1" ht="12.75">
      <c r="A206" s="59"/>
    </row>
    <row r="207" spans="1:1" ht="12.75">
      <c r="A207" s="59"/>
    </row>
    <row r="208" spans="1:1" ht="12.75">
      <c r="A208" s="59"/>
    </row>
    <row r="209" spans="1:1" ht="12.75">
      <c r="A209" s="59"/>
    </row>
    <row r="210" spans="1:1" ht="12.75">
      <c r="A210" s="59"/>
    </row>
    <row r="211" spans="1:1" ht="12.75">
      <c r="A211" s="59"/>
    </row>
    <row r="212" spans="1:1" ht="12.75">
      <c r="A212" s="59"/>
    </row>
    <row r="213" spans="1:1" ht="12.75">
      <c r="A213" s="59"/>
    </row>
    <row r="214" spans="1:1" ht="12.75">
      <c r="A214" s="59"/>
    </row>
    <row r="215" spans="1:1" ht="12.75">
      <c r="A215" s="59"/>
    </row>
    <row r="216" spans="1:1" ht="12.75">
      <c r="A216" s="59"/>
    </row>
    <row r="217" spans="1:1" ht="12.75">
      <c r="A217" s="59"/>
    </row>
    <row r="218" spans="1:1" ht="12.75">
      <c r="A218" s="59"/>
    </row>
    <row r="219" spans="1:1" ht="12.75">
      <c r="A219" s="59"/>
    </row>
    <row r="220" spans="1:1" ht="12.75">
      <c r="A220" s="59"/>
    </row>
    <row r="221" spans="1:1" ht="12.75">
      <c r="A221" s="59"/>
    </row>
    <row r="222" spans="1:1" ht="12.75">
      <c r="A222" s="59"/>
    </row>
    <row r="223" spans="1:1" ht="12.75">
      <c r="A223" s="59"/>
    </row>
    <row r="224" spans="1:1" ht="12.75">
      <c r="A224" s="59"/>
    </row>
    <row r="225" spans="1:1" ht="12.75">
      <c r="A225" s="59"/>
    </row>
    <row r="226" spans="1:1" ht="12.75">
      <c r="A226" s="59"/>
    </row>
    <row r="227" spans="1:1" ht="12.75">
      <c r="A227" s="59"/>
    </row>
    <row r="228" spans="1:1" ht="12.75">
      <c r="A228" s="59"/>
    </row>
    <row r="229" spans="1:1" ht="12.75">
      <c r="A229" s="59"/>
    </row>
    <row r="230" spans="1:1" ht="12.75">
      <c r="A230" s="59"/>
    </row>
    <row r="231" spans="1:1" ht="12.75">
      <c r="A231" s="59"/>
    </row>
    <row r="232" spans="1:1" ht="12.75">
      <c r="A232" s="59"/>
    </row>
    <row r="233" spans="1:1" ht="12.75">
      <c r="A233" s="59"/>
    </row>
    <row r="234" spans="1:1" ht="12.75">
      <c r="A234" s="59"/>
    </row>
    <row r="235" spans="1:1" ht="12.75">
      <c r="A235" s="59"/>
    </row>
    <row r="236" spans="1:1" ht="12.75">
      <c r="A236" s="59"/>
    </row>
    <row r="237" spans="1:1" ht="12.75">
      <c r="A237" s="59"/>
    </row>
    <row r="238" spans="1:1" ht="12.75">
      <c r="A238" s="59"/>
    </row>
    <row r="239" spans="1:1" ht="12.75">
      <c r="A239" s="59"/>
    </row>
    <row r="240" spans="1:1" ht="12.75">
      <c r="A240" s="59"/>
    </row>
    <row r="241" spans="1:1" ht="12.75">
      <c r="A241" s="59"/>
    </row>
    <row r="242" spans="1:1" ht="12.75">
      <c r="A242" s="59"/>
    </row>
    <row r="243" spans="1:1" ht="12.75">
      <c r="A243" s="59"/>
    </row>
    <row r="244" spans="1:1" ht="12.75">
      <c r="A244" s="59"/>
    </row>
    <row r="245" spans="1:1" ht="12.75">
      <c r="A245" s="59"/>
    </row>
    <row r="246" spans="1:1" ht="12.75">
      <c r="A246" s="59"/>
    </row>
    <row r="247" spans="1:1" ht="12.75">
      <c r="A247" s="59"/>
    </row>
    <row r="248" spans="1:1" ht="12.75">
      <c r="A248" s="59"/>
    </row>
    <row r="249" spans="1:1" ht="12.75">
      <c r="A249" s="59"/>
    </row>
    <row r="250" spans="1:1" ht="12.75">
      <c r="A250" s="59"/>
    </row>
    <row r="251" spans="1:1" ht="12.75">
      <c r="A251" s="59"/>
    </row>
    <row r="252" spans="1:1" ht="12.75">
      <c r="A252" s="59"/>
    </row>
    <row r="253" spans="1:1" ht="12.75">
      <c r="A253" s="59"/>
    </row>
    <row r="254" spans="1:1" ht="12.75">
      <c r="A254" s="59"/>
    </row>
    <row r="255" spans="1:1" ht="12.75">
      <c r="A255" s="59"/>
    </row>
    <row r="256" spans="1:1" ht="12.75">
      <c r="A256" s="59"/>
    </row>
    <row r="257" spans="1:1" ht="12.75">
      <c r="A257" s="59"/>
    </row>
    <row r="258" spans="1:1" ht="12.75">
      <c r="A258" s="59"/>
    </row>
    <row r="259" spans="1:1" ht="12.75">
      <c r="A259" s="59"/>
    </row>
    <row r="260" spans="1:1" ht="12.75">
      <c r="A260" s="59"/>
    </row>
    <row r="261" spans="1:1" ht="12.75">
      <c r="A261" s="59"/>
    </row>
    <row r="262" spans="1:1" ht="12.75">
      <c r="A262" s="59"/>
    </row>
    <row r="263" spans="1:1" ht="12.75">
      <c r="A263" s="59"/>
    </row>
    <row r="264" spans="1:1" ht="12.75">
      <c r="A264" s="59"/>
    </row>
    <row r="265" spans="1:1" ht="12.75">
      <c r="A265" s="59"/>
    </row>
    <row r="266" spans="1:1" ht="12.75">
      <c r="A266" s="59"/>
    </row>
    <row r="267" spans="1:1" ht="12.75">
      <c r="A267" s="59"/>
    </row>
    <row r="268" spans="1:1" ht="12.75">
      <c r="A268" s="59"/>
    </row>
    <row r="269" spans="1:1" ht="12.75">
      <c r="A269" s="59"/>
    </row>
    <row r="270" spans="1:1" ht="12.75">
      <c r="A270" s="59"/>
    </row>
    <row r="271" spans="1:1" ht="12.75">
      <c r="A271" s="59"/>
    </row>
    <row r="272" spans="1:1" ht="12.75">
      <c r="A272" s="59"/>
    </row>
    <row r="273" spans="1:1" ht="12.75">
      <c r="A273" s="59"/>
    </row>
    <row r="274" spans="1:1" ht="12.75">
      <c r="A274" s="59"/>
    </row>
    <row r="275" spans="1:1" ht="12.75">
      <c r="A275" s="59"/>
    </row>
    <row r="276" spans="1:1" ht="12.75">
      <c r="A276" s="59"/>
    </row>
    <row r="277" spans="1:1" ht="12.75">
      <c r="A277" s="59"/>
    </row>
    <row r="278" spans="1:1" ht="12.75">
      <c r="A278" s="59"/>
    </row>
    <row r="279" spans="1:1" ht="12.75">
      <c r="A279" s="59"/>
    </row>
    <row r="280" spans="1:1" ht="12.75">
      <c r="A280" s="59"/>
    </row>
    <row r="281" spans="1:1" ht="12.75">
      <c r="A281" s="59"/>
    </row>
    <row r="282" spans="1:1" ht="12.75">
      <c r="A282" s="59"/>
    </row>
    <row r="283" spans="1:1" ht="12.75">
      <c r="A283" s="59"/>
    </row>
    <row r="284" spans="1:1" ht="12.75">
      <c r="A284" s="59"/>
    </row>
    <row r="285" spans="1:1" ht="12.75">
      <c r="A285" s="59"/>
    </row>
    <row r="286" spans="1:1" ht="12.75">
      <c r="A286" s="59"/>
    </row>
    <row r="287" spans="1:1" ht="12.75">
      <c r="A287" s="59"/>
    </row>
    <row r="288" spans="1:1" ht="12.75">
      <c r="A288" s="59"/>
    </row>
    <row r="289" spans="1:1" ht="12.75">
      <c r="A289" s="59"/>
    </row>
    <row r="290" spans="1:1" ht="12.75">
      <c r="A290" s="59"/>
    </row>
    <row r="291" spans="1:1" ht="12.75">
      <c r="A291" s="59"/>
    </row>
    <row r="292" spans="1:1" ht="12.75">
      <c r="A292" s="59"/>
    </row>
    <row r="293" spans="1:1" ht="12.75">
      <c r="A293" s="59"/>
    </row>
    <row r="294" spans="1:1" ht="12.75">
      <c r="A294" s="59"/>
    </row>
    <row r="295" spans="1:1" ht="12.75">
      <c r="A295" s="59"/>
    </row>
    <row r="296" spans="1:1" ht="12.75">
      <c r="A296" s="59"/>
    </row>
    <row r="297" spans="1:1" ht="12.75">
      <c r="A297" s="59"/>
    </row>
    <row r="298" spans="1:1" ht="12.75">
      <c r="A298" s="59"/>
    </row>
    <row r="299" spans="1:1" ht="12.75">
      <c r="A299" s="59"/>
    </row>
    <row r="300" spans="1:1" ht="12.75">
      <c r="A300" s="59"/>
    </row>
    <row r="301" spans="1:1" ht="12.75">
      <c r="A301" s="59"/>
    </row>
    <row r="302" spans="1:1" ht="12.75">
      <c r="A302" s="59"/>
    </row>
    <row r="303" spans="1:1" ht="12.75">
      <c r="A303" s="59"/>
    </row>
    <row r="304" spans="1:1" ht="12.75">
      <c r="A304" s="59"/>
    </row>
    <row r="305" spans="1:1" ht="12.75">
      <c r="A305" s="59"/>
    </row>
    <row r="306" spans="1:1" ht="12.75">
      <c r="A306" s="59"/>
    </row>
    <row r="307" spans="1:1" ht="12.75">
      <c r="A307" s="59"/>
    </row>
    <row r="308" spans="1:1" ht="12.75">
      <c r="A308" s="59"/>
    </row>
    <row r="309" spans="1:1" ht="12.75">
      <c r="A309" s="59"/>
    </row>
    <row r="310" spans="1:1" ht="12.75">
      <c r="A310" s="59"/>
    </row>
    <row r="311" spans="1:1" ht="12.75">
      <c r="A311" s="59"/>
    </row>
    <row r="312" spans="1:1" ht="12.75">
      <c r="A312" s="59"/>
    </row>
    <row r="313" spans="1:1" ht="12.75">
      <c r="A313" s="59"/>
    </row>
    <row r="314" spans="1:1" ht="12.75">
      <c r="A314" s="59"/>
    </row>
    <row r="315" spans="1:1" ht="12.75">
      <c r="A315" s="59"/>
    </row>
    <row r="316" spans="1:1" ht="12.75">
      <c r="A316" s="59"/>
    </row>
    <row r="317" spans="1:1" ht="12.75">
      <c r="A317" s="59"/>
    </row>
    <row r="318" spans="1:1" ht="12.75">
      <c r="A318" s="59"/>
    </row>
    <row r="319" spans="1:1" ht="12.75">
      <c r="A319" s="59"/>
    </row>
    <row r="320" spans="1:1" ht="12.75">
      <c r="A320" s="59"/>
    </row>
    <row r="321" spans="1:1" ht="12.75">
      <c r="A321" s="59"/>
    </row>
    <row r="322" spans="1:1" ht="12.75">
      <c r="A322" s="59"/>
    </row>
    <row r="323" spans="1:1" ht="12.75">
      <c r="A323" s="59"/>
    </row>
    <row r="324" spans="1:1" ht="12.75">
      <c r="A324" s="59"/>
    </row>
    <row r="325" spans="1:1" ht="12.75">
      <c r="A325" s="59"/>
    </row>
    <row r="326" spans="1:1" ht="12.75">
      <c r="A326" s="59"/>
    </row>
    <row r="327" spans="1:1" ht="12.75">
      <c r="A327" s="59"/>
    </row>
    <row r="328" spans="1:1" ht="12.75">
      <c r="A328" s="59"/>
    </row>
    <row r="329" spans="1:1" ht="12.75">
      <c r="A329" s="59"/>
    </row>
    <row r="330" spans="1:1" ht="12.75">
      <c r="A330" s="59"/>
    </row>
    <row r="331" spans="1:1" ht="12.75">
      <c r="A331" s="59"/>
    </row>
    <row r="332" spans="1:1" ht="12.75">
      <c r="A332" s="59"/>
    </row>
    <row r="333" spans="1:1" ht="12.75">
      <c r="A333" s="59"/>
    </row>
    <row r="334" spans="1:1" ht="12.75">
      <c r="A334" s="59"/>
    </row>
    <row r="335" spans="1:1" ht="12.75">
      <c r="A335" s="59"/>
    </row>
    <row r="336" spans="1:1" ht="12.75">
      <c r="A336" s="59"/>
    </row>
    <row r="337" spans="1:1" ht="12.75">
      <c r="A337" s="59"/>
    </row>
    <row r="338" spans="1:1" ht="12.75">
      <c r="A338" s="59"/>
    </row>
    <row r="339" spans="1:1" ht="12.75">
      <c r="A339" s="59"/>
    </row>
    <row r="340" spans="1:1" ht="12.75">
      <c r="A340" s="59"/>
    </row>
    <row r="341" spans="1:1" ht="12.75">
      <c r="A341" s="59"/>
    </row>
    <row r="342" spans="1:1" ht="12.75">
      <c r="A342" s="59"/>
    </row>
    <row r="343" spans="1:1" ht="12.75">
      <c r="A343" s="59"/>
    </row>
    <row r="344" spans="1:1" ht="12.75">
      <c r="A344" s="59"/>
    </row>
    <row r="345" spans="1:1" ht="12.75">
      <c r="A345" s="59"/>
    </row>
    <row r="346" spans="1:1" ht="12.75">
      <c r="A346" s="59"/>
    </row>
    <row r="347" spans="1:1" ht="12.75">
      <c r="A347" s="59"/>
    </row>
    <row r="348" spans="1:1" ht="12.75">
      <c r="A348" s="59"/>
    </row>
    <row r="349" spans="1:1" ht="12.75">
      <c r="A349" s="59"/>
    </row>
    <row r="350" spans="1:1" ht="12.75">
      <c r="A350" s="59"/>
    </row>
    <row r="351" spans="1:1" ht="12.75">
      <c r="A351" s="59"/>
    </row>
    <row r="352" spans="1:1" ht="12.75">
      <c r="A352" s="59"/>
    </row>
    <row r="353" spans="1:1" ht="12.75">
      <c r="A353" s="59"/>
    </row>
    <row r="354" spans="1:1" ht="12.75">
      <c r="A354" s="59"/>
    </row>
    <row r="355" spans="1:1" ht="12.75">
      <c r="A355" s="59"/>
    </row>
    <row r="356" spans="1:1" ht="12.75">
      <c r="A356" s="59"/>
    </row>
    <row r="357" spans="1:1" ht="12.75">
      <c r="A357" s="59"/>
    </row>
    <row r="358" spans="1:1" ht="12.75">
      <c r="A358" s="59"/>
    </row>
    <row r="359" spans="1:1" ht="12.75">
      <c r="A359" s="59"/>
    </row>
    <row r="360" spans="1:1" ht="12.75">
      <c r="A360" s="59"/>
    </row>
    <row r="361" spans="1:1" ht="12.75">
      <c r="A361" s="59"/>
    </row>
    <row r="362" spans="1:1" ht="12.75">
      <c r="A362" s="59"/>
    </row>
    <row r="363" spans="1:1" ht="12.75">
      <c r="A363" s="59"/>
    </row>
    <row r="364" spans="1:1" ht="12.75">
      <c r="A364" s="59"/>
    </row>
    <row r="365" spans="1:1" ht="12.75">
      <c r="A365" s="59"/>
    </row>
    <row r="366" spans="1:1" ht="12.75">
      <c r="A366" s="59"/>
    </row>
    <row r="367" spans="1:1" ht="12.75">
      <c r="A367" s="59"/>
    </row>
    <row r="368" spans="1:1" ht="12.75">
      <c r="A368" s="59"/>
    </row>
    <row r="369" spans="1:1" ht="12.75">
      <c r="A369" s="59"/>
    </row>
    <row r="370" spans="1:1" ht="12.75">
      <c r="A370" s="59"/>
    </row>
    <row r="371" spans="1:1" ht="12.75">
      <c r="A371" s="59"/>
    </row>
    <row r="372" spans="1:1" ht="12.75">
      <c r="A372" s="59"/>
    </row>
    <row r="373" spans="1:1" ht="12.75">
      <c r="A373" s="59"/>
    </row>
    <row r="374" spans="1:1" ht="12.75">
      <c r="A374" s="59"/>
    </row>
    <row r="375" spans="1:1" ht="12.75">
      <c r="A375" s="59"/>
    </row>
    <row r="376" spans="1:1" ht="12.75">
      <c r="A376" s="59"/>
    </row>
    <row r="377" spans="1:1" ht="12.75">
      <c r="A377" s="59"/>
    </row>
    <row r="378" spans="1:1" ht="12.75">
      <c r="A378" s="59"/>
    </row>
    <row r="379" spans="1:1" ht="12.75">
      <c r="A379" s="59"/>
    </row>
    <row r="380" spans="1:1" ht="12.75">
      <c r="A380" s="59"/>
    </row>
    <row r="381" spans="1:1" ht="12.75">
      <c r="A381" s="59"/>
    </row>
    <row r="382" spans="1:1" ht="12.75">
      <c r="A382" s="59"/>
    </row>
    <row r="383" spans="1:1" ht="12.75">
      <c r="A383" s="59"/>
    </row>
    <row r="384" spans="1:1" ht="12.75">
      <c r="A384" s="59"/>
    </row>
    <row r="385" spans="1:1" ht="12.75">
      <c r="A385" s="59"/>
    </row>
    <row r="386" spans="1:1" ht="12.75">
      <c r="A386" s="59"/>
    </row>
    <row r="387" spans="1:1" ht="12.75">
      <c r="A387" s="59"/>
    </row>
    <row r="388" spans="1:1" ht="12.75">
      <c r="A388" s="59"/>
    </row>
    <row r="389" spans="1:1" ht="12.75">
      <c r="A389" s="59"/>
    </row>
    <row r="390" spans="1:1" ht="12.75">
      <c r="A390" s="59"/>
    </row>
    <row r="391" spans="1:1" ht="12.75">
      <c r="A391" s="59"/>
    </row>
    <row r="392" spans="1:1" ht="12.75">
      <c r="A392" s="59"/>
    </row>
    <row r="393" spans="1:1" ht="12.75">
      <c r="A393" s="59"/>
    </row>
    <row r="394" spans="1:1" ht="12.75">
      <c r="A394" s="59"/>
    </row>
    <row r="395" spans="1:1" ht="12.75">
      <c r="A395" s="59"/>
    </row>
    <row r="396" spans="1:1" ht="12.75">
      <c r="A396" s="59"/>
    </row>
    <row r="397" spans="1:1" ht="12.75">
      <c r="A397" s="59"/>
    </row>
    <row r="398" spans="1:1" ht="12.75">
      <c r="A398" s="59"/>
    </row>
    <row r="399" spans="1:1" ht="12.75">
      <c r="A399" s="59"/>
    </row>
    <row r="400" spans="1:1" ht="12.75">
      <c r="A400" s="59"/>
    </row>
    <row r="401" spans="1:1" ht="12.75">
      <c r="A401" s="59"/>
    </row>
    <row r="402" spans="1:1" ht="12.75">
      <c r="A402" s="59"/>
    </row>
    <row r="403" spans="1:1" ht="12.75">
      <c r="A403" s="59"/>
    </row>
    <row r="404" spans="1:1" ht="12.75">
      <c r="A404" s="59"/>
    </row>
    <row r="405" spans="1:1" ht="12.75">
      <c r="A405" s="59"/>
    </row>
    <row r="406" spans="1:1" ht="12.75">
      <c r="A406" s="59"/>
    </row>
    <row r="407" spans="1:1" ht="12.75">
      <c r="A407" s="59"/>
    </row>
    <row r="408" spans="1:1" ht="12.75">
      <c r="A408" s="59"/>
    </row>
    <row r="409" spans="1:1" ht="12.75">
      <c r="A409" s="59"/>
    </row>
    <row r="410" spans="1:1" ht="12.75">
      <c r="A410" s="59"/>
    </row>
    <row r="411" spans="1:1" ht="12.75">
      <c r="A411" s="59"/>
    </row>
    <row r="412" spans="1:1" ht="12.75">
      <c r="A412" s="59"/>
    </row>
    <row r="413" spans="1:1" ht="12.75">
      <c r="A413" s="59"/>
    </row>
    <row r="414" spans="1:1" ht="12.75">
      <c r="A414" s="59"/>
    </row>
    <row r="415" spans="1:1" ht="12.75">
      <c r="A415" s="59"/>
    </row>
    <row r="416" spans="1:1" ht="12.75">
      <c r="A416" s="59"/>
    </row>
    <row r="417" spans="1:1" ht="12.75">
      <c r="A417" s="59"/>
    </row>
    <row r="418" spans="1:1" ht="12.75">
      <c r="A418" s="59"/>
    </row>
    <row r="419" spans="1:1" ht="12.75">
      <c r="A419" s="59"/>
    </row>
    <row r="420" spans="1:1" ht="12.75">
      <c r="A420" s="59"/>
    </row>
    <row r="421" spans="1:1" ht="12.75">
      <c r="A421" s="59"/>
    </row>
    <row r="422" spans="1:1" ht="12.75">
      <c r="A422" s="59"/>
    </row>
    <row r="423" spans="1:1" ht="12.75">
      <c r="A423" s="59"/>
    </row>
    <row r="424" spans="1:1" ht="12.75">
      <c r="A424" s="59"/>
    </row>
    <row r="425" spans="1:1" ht="12.75">
      <c r="A425" s="59"/>
    </row>
    <row r="426" spans="1:1" ht="12.75">
      <c r="A426" s="59"/>
    </row>
    <row r="427" spans="1:1" ht="12.75">
      <c r="A427" s="59"/>
    </row>
    <row r="428" spans="1:1" ht="12.75">
      <c r="A428" s="59"/>
    </row>
    <row r="429" spans="1:1" ht="12.75">
      <c r="A429" s="59"/>
    </row>
    <row r="430" spans="1:1" ht="12.75">
      <c r="A430" s="59"/>
    </row>
    <row r="431" spans="1:1" ht="12.75">
      <c r="A431" s="59"/>
    </row>
    <row r="432" spans="1:1" ht="12.75">
      <c r="A432" s="59"/>
    </row>
    <row r="433" spans="1:1" ht="12.75">
      <c r="A433" s="59"/>
    </row>
    <row r="434" spans="1:1" ht="12.75">
      <c r="A434" s="59"/>
    </row>
    <row r="435" spans="1:1" ht="12.75">
      <c r="A435" s="59"/>
    </row>
    <row r="436" spans="1:1" ht="12.75">
      <c r="A436" s="59"/>
    </row>
    <row r="437" spans="1:1" ht="12.75">
      <c r="A437" s="59"/>
    </row>
    <row r="438" spans="1:1" ht="12.75">
      <c r="A438" s="59"/>
    </row>
    <row r="439" spans="1:1" ht="12.75">
      <c r="A439" s="59"/>
    </row>
    <row r="440" spans="1:1" ht="12.75">
      <c r="A440" s="59"/>
    </row>
    <row r="441" spans="1:1" ht="12.75">
      <c r="A441" s="59"/>
    </row>
    <row r="442" spans="1:1" ht="12.75">
      <c r="A442" s="59"/>
    </row>
    <row r="443" spans="1:1" ht="12.75">
      <c r="A443" s="59"/>
    </row>
    <row r="444" spans="1:1" ht="12.75">
      <c r="A444" s="59"/>
    </row>
    <row r="445" spans="1:1" ht="12.75">
      <c r="A445" s="59"/>
    </row>
    <row r="446" spans="1:1" ht="12.75">
      <c r="A446" s="59"/>
    </row>
    <row r="447" spans="1:1" ht="12.75">
      <c r="A447" s="59"/>
    </row>
    <row r="448" spans="1:1" ht="12.75">
      <c r="A448" s="59"/>
    </row>
    <row r="449" spans="1:1" ht="12.75">
      <c r="A449" s="59"/>
    </row>
    <row r="450" spans="1:1" ht="12.75">
      <c r="A450" s="59"/>
    </row>
    <row r="451" spans="1:1" ht="12.75">
      <c r="A451" s="59"/>
    </row>
    <row r="452" spans="1:1" ht="12.75">
      <c r="A452" s="59"/>
    </row>
    <row r="453" spans="1:1" ht="12.75">
      <c r="A453" s="59"/>
    </row>
    <row r="454" spans="1:1" ht="12.75">
      <c r="A454" s="59"/>
    </row>
    <row r="455" spans="1:1" ht="12.75">
      <c r="A455" s="59"/>
    </row>
    <row r="456" spans="1:1" ht="12.75">
      <c r="A456" s="59"/>
    </row>
    <row r="457" spans="1:1" ht="12.75">
      <c r="A457" s="59"/>
    </row>
    <row r="458" spans="1:1" ht="12.75">
      <c r="A458" s="59"/>
    </row>
    <row r="459" spans="1:1" ht="12.75">
      <c r="A459" s="59"/>
    </row>
    <row r="460" spans="1:1" ht="12.75">
      <c r="A460" s="59"/>
    </row>
    <row r="461" spans="1:1" ht="12.75">
      <c r="A461" s="59"/>
    </row>
    <row r="462" spans="1:1" ht="12.75">
      <c r="A462" s="59"/>
    </row>
    <row r="463" spans="1:1" ht="12.75">
      <c r="A463" s="59"/>
    </row>
    <row r="464" spans="1:1" ht="12.75">
      <c r="A464" s="59"/>
    </row>
    <row r="465" spans="1:1" ht="12.75">
      <c r="A465" s="59"/>
    </row>
    <row r="466" spans="1:1" ht="12.75">
      <c r="A466" s="59"/>
    </row>
    <row r="467" spans="1:1" ht="12.75">
      <c r="A467" s="59"/>
    </row>
    <row r="468" spans="1:1" ht="12.75">
      <c r="A468" s="59"/>
    </row>
    <row r="469" spans="1:1" ht="12.75">
      <c r="A469" s="59"/>
    </row>
    <row r="470" spans="1:1" ht="12.75">
      <c r="A470" s="59"/>
    </row>
    <row r="471" spans="1:1" ht="12.75">
      <c r="A471" s="59"/>
    </row>
    <row r="472" spans="1:1" ht="12.75">
      <c r="A472" s="59"/>
    </row>
    <row r="473" spans="1:1" ht="12.75">
      <c r="A473" s="59"/>
    </row>
    <row r="474" spans="1:1" ht="12.75">
      <c r="A474" s="59"/>
    </row>
    <row r="475" spans="1:1" ht="12.75">
      <c r="A475" s="59"/>
    </row>
    <row r="476" spans="1:1" ht="12.75">
      <c r="A476" s="59"/>
    </row>
    <row r="477" spans="1:1" ht="12.75">
      <c r="A477" s="59"/>
    </row>
    <row r="478" spans="1:1" ht="12.75">
      <c r="A478" s="59"/>
    </row>
    <row r="479" spans="1:1" ht="12.75">
      <c r="A479" s="59"/>
    </row>
    <row r="480" spans="1:1" ht="12.75">
      <c r="A480" s="59"/>
    </row>
    <row r="481" spans="1:1" ht="12.75">
      <c r="A481" s="59"/>
    </row>
    <row r="482" spans="1:1" ht="12.75">
      <c r="A482" s="59"/>
    </row>
    <row r="483" spans="1:1" ht="12.75">
      <c r="A483" s="59"/>
    </row>
    <row r="484" spans="1:1" ht="12.75">
      <c r="A484" s="59"/>
    </row>
    <row r="485" spans="1:1" ht="12.75">
      <c r="A485" s="59"/>
    </row>
    <row r="486" spans="1:1" ht="12.75">
      <c r="A486" s="59"/>
    </row>
    <row r="487" spans="1:1" ht="12.75">
      <c r="A487" s="59"/>
    </row>
    <row r="488" spans="1:1" ht="12.75">
      <c r="A488" s="59"/>
    </row>
    <row r="489" spans="1:1" ht="12.75">
      <c r="A489" s="59"/>
    </row>
    <row r="490" spans="1:1" ht="12.75">
      <c r="A490" s="59"/>
    </row>
    <row r="491" spans="1:1" ht="12.75">
      <c r="A491" s="59"/>
    </row>
    <row r="492" spans="1:1" ht="12.75">
      <c r="A492" s="59"/>
    </row>
    <row r="493" spans="1:1" ht="12.75">
      <c r="A493" s="59"/>
    </row>
    <row r="494" spans="1:1" ht="12.75">
      <c r="A494" s="59"/>
    </row>
    <row r="495" spans="1:1" ht="12.75">
      <c r="A495" s="59"/>
    </row>
    <row r="496" spans="1:1" ht="12.75">
      <c r="A496" s="59"/>
    </row>
    <row r="497" spans="1:1" ht="12.75">
      <c r="A497" s="59"/>
    </row>
    <row r="498" spans="1:1" ht="12.75">
      <c r="A498" s="59"/>
    </row>
    <row r="499" spans="1:1" ht="12.75">
      <c r="A499" s="59"/>
    </row>
    <row r="500" spans="1:1" ht="12.75">
      <c r="A500" s="59"/>
    </row>
    <row r="501" spans="1:1" ht="12.75">
      <c r="A501" s="59"/>
    </row>
    <row r="502" spans="1:1" ht="12.75">
      <c r="A502" s="59"/>
    </row>
    <row r="503" spans="1:1" ht="12.75">
      <c r="A503" s="59"/>
    </row>
    <row r="504" spans="1:1" ht="12.75">
      <c r="A504" s="59"/>
    </row>
    <row r="505" spans="1:1" ht="12.75">
      <c r="A505" s="59"/>
    </row>
    <row r="506" spans="1:1" ht="12.75">
      <c r="A506" s="59"/>
    </row>
    <row r="507" spans="1:1" ht="12.75">
      <c r="A507" s="59"/>
    </row>
    <row r="508" spans="1:1" ht="12.75">
      <c r="A508" s="59"/>
    </row>
    <row r="509" spans="1:1" ht="12.75">
      <c r="A509" s="59"/>
    </row>
    <row r="510" spans="1:1" ht="12.75">
      <c r="A510" s="59"/>
    </row>
    <row r="511" spans="1:1" ht="12.75">
      <c r="A511" s="59"/>
    </row>
    <row r="512" spans="1:1" ht="12.75">
      <c r="A512" s="59"/>
    </row>
    <row r="513" spans="1:1" ht="12.75">
      <c r="A513" s="59"/>
    </row>
    <row r="514" spans="1:1" ht="12.75">
      <c r="A514" s="59"/>
    </row>
    <row r="515" spans="1:1" ht="12.75">
      <c r="A515" s="59"/>
    </row>
    <row r="516" spans="1:1" ht="12.75">
      <c r="A516" s="59"/>
    </row>
    <row r="517" spans="1:1" ht="12.75">
      <c r="A517" s="59"/>
    </row>
    <row r="518" spans="1:1" ht="12.75">
      <c r="A518" s="59"/>
    </row>
    <row r="519" spans="1:1" ht="12.75">
      <c r="A519" s="59"/>
    </row>
    <row r="520" spans="1:1" ht="12.75">
      <c r="A520" s="59"/>
    </row>
    <row r="521" spans="1:1" ht="12.75">
      <c r="A521" s="59"/>
    </row>
    <row r="522" spans="1:1" ht="12.75">
      <c r="A522" s="59"/>
    </row>
    <row r="523" spans="1:1" ht="12.75">
      <c r="A523" s="59"/>
    </row>
    <row r="524" spans="1:1" ht="12.75">
      <c r="A524" s="59"/>
    </row>
    <row r="525" spans="1:1" ht="12.75">
      <c r="A525" s="59"/>
    </row>
    <row r="526" spans="1:1" ht="12.75">
      <c r="A526" s="59"/>
    </row>
    <row r="527" spans="1:1" ht="12.75">
      <c r="A527" s="59"/>
    </row>
    <row r="528" spans="1:1" ht="12.75">
      <c r="A528" s="59"/>
    </row>
    <row r="529" spans="1:1" ht="12.75">
      <c r="A529" s="59"/>
    </row>
    <row r="530" spans="1:1" ht="12.75">
      <c r="A530" s="59"/>
    </row>
    <row r="531" spans="1:1" ht="12.75">
      <c r="A531" s="59"/>
    </row>
    <row r="532" spans="1:1" ht="12.75">
      <c r="A532" s="59"/>
    </row>
    <row r="533" spans="1:1" ht="12.75">
      <c r="A533" s="59"/>
    </row>
    <row r="534" spans="1:1" ht="12.75">
      <c r="A534" s="59"/>
    </row>
    <row r="535" spans="1:1" ht="12.75">
      <c r="A535" s="59"/>
    </row>
    <row r="536" spans="1:1" ht="12.75">
      <c r="A536" s="59"/>
    </row>
    <row r="537" spans="1:1" ht="12.75">
      <c r="A537" s="59"/>
    </row>
    <row r="538" spans="1:1" ht="12.75">
      <c r="A538" s="59"/>
    </row>
    <row r="539" spans="1:1" ht="12.75">
      <c r="A539" s="59"/>
    </row>
    <row r="540" spans="1:1" ht="12.75">
      <c r="A540" s="59"/>
    </row>
    <row r="541" spans="1:1" ht="12.75">
      <c r="A541" s="59"/>
    </row>
    <row r="542" spans="1:1" ht="12.75">
      <c r="A542" s="59"/>
    </row>
    <row r="543" spans="1:1" ht="12.75">
      <c r="A543" s="59"/>
    </row>
    <row r="544" spans="1:1" ht="12.75">
      <c r="A544" s="59"/>
    </row>
    <row r="545" spans="1:1" ht="12.75">
      <c r="A545" s="59"/>
    </row>
    <row r="546" spans="1:1" ht="12.75">
      <c r="A546" s="59"/>
    </row>
    <row r="547" spans="1:1" ht="12.75">
      <c r="A547" s="59"/>
    </row>
    <row r="548" spans="1:1" ht="12.75">
      <c r="A548" s="59"/>
    </row>
    <row r="549" spans="1:1" ht="12.75">
      <c r="A549" s="59"/>
    </row>
    <row r="550" spans="1:1" ht="12.75">
      <c r="A550" s="59"/>
    </row>
    <row r="551" spans="1:1" ht="12.75">
      <c r="A551" s="59"/>
    </row>
    <row r="552" spans="1:1" ht="12.75">
      <c r="A552" s="59"/>
    </row>
    <row r="553" spans="1:1" ht="12.75">
      <c r="A553" s="59"/>
    </row>
    <row r="554" spans="1:1" ht="12.75">
      <c r="A554" s="59"/>
    </row>
    <row r="555" spans="1:1" ht="12.75">
      <c r="A555" s="59"/>
    </row>
    <row r="556" spans="1:1" ht="12.75">
      <c r="A556" s="59"/>
    </row>
    <row r="557" spans="1:1" ht="12.75">
      <c r="A557" s="59"/>
    </row>
    <row r="558" spans="1:1" ht="12.75">
      <c r="A558" s="59"/>
    </row>
    <row r="559" spans="1:1" ht="12.75">
      <c r="A559" s="59"/>
    </row>
    <row r="560" spans="1:1" ht="12.75">
      <c r="A560" s="59"/>
    </row>
    <row r="561" spans="1:1" ht="12.75">
      <c r="A561" s="59"/>
    </row>
    <row r="562" spans="1:1" ht="12.75">
      <c r="A562" s="59"/>
    </row>
    <row r="563" spans="1:1" ht="12.75">
      <c r="A563" s="59"/>
    </row>
    <row r="564" spans="1:1" ht="12.75">
      <c r="A564" s="59"/>
    </row>
    <row r="565" spans="1:1" ht="12.75">
      <c r="A565" s="59"/>
    </row>
    <row r="566" spans="1:1" ht="12.75">
      <c r="A566" s="59"/>
    </row>
    <row r="567" spans="1:1" ht="12.75">
      <c r="A567" s="59"/>
    </row>
    <row r="568" spans="1:1" ht="12.75">
      <c r="A568" s="59"/>
    </row>
    <row r="569" spans="1:1" ht="12.75">
      <c r="A569" s="59"/>
    </row>
    <row r="570" spans="1:1" ht="12.75">
      <c r="A570" s="59"/>
    </row>
    <row r="571" spans="1:1" ht="12.75">
      <c r="A571" s="59"/>
    </row>
    <row r="572" spans="1:1" ht="12.75">
      <c r="A572" s="59"/>
    </row>
    <row r="573" spans="1:1" ht="12.75">
      <c r="A573" s="59"/>
    </row>
    <row r="574" spans="1:1" ht="12.75">
      <c r="A574" s="59"/>
    </row>
    <row r="575" spans="1:1" ht="12.75">
      <c r="A575" s="59"/>
    </row>
    <row r="576" spans="1:1" ht="12.75">
      <c r="A576" s="59"/>
    </row>
    <row r="577" spans="1:1" ht="12.75">
      <c r="A577" s="59"/>
    </row>
    <row r="578" spans="1:1" ht="12.75">
      <c r="A578" s="59"/>
    </row>
    <row r="579" spans="1:1" ht="12.75">
      <c r="A579" s="59"/>
    </row>
    <row r="580" spans="1:1" ht="12.75">
      <c r="A580" s="59"/>
    </row>
    <row r="581" spans="1:1" ht="12.75">
      <c r="A581" s="59"/>
    </row>
    <row r="582" spans="1:1" ht="12.75">
      <c r="A582" s="59"/>
    </row>
    <row r="583" spans="1:1" ht="12.75">
      <c r="A583" s="59"/>
    </row>
    <row r="584" spans="1:1" ht="12.75">
      <c r="A584" s="59"/>
    </row>
    <row r="585" spans="1:1" ht="12.75">
      <c r="A585" s="59"/>
    </row>
    <row r="586" spans="1:1" ht="12.75">
      <c r="A586" s="59"/>
    </row>
    <row r="587" spans="1:1" ht="12.75">
      <c r="A587" s="59"/>
    </row>
    <row r="588" spans="1:1" ht="12.75">
      <c r="A588" s="59"/>
    </row>
    <row r="589" spans="1:1" ht="12.75">
      <c r="A589" s="59"/>
    </row>
    <row r="590" spans="1:1" ht="12.75">
      <c r="A590" s="59"/>
    </row>
    <row r="591" spans="1:1" ht="12.75">
      <c r="A591" s="59"/>
    </row>
    <row r="592" spans="1:1" ht="12.75">
      <c r="A592" s="59"/>
    </row>
    <row r="593" spans="1:1" ht="12.75">
      <c r="A593" s="59"/>
    </row>
    <row r="594" spans="1:1" ht="12.75">
      <c r="A594" s="59"/>
    </row>
    <row r="595" spans="1:1" ht="12.75">
      <c r="A595" s="59"/>
    </row>
    <row r="596" spans="1:1" ht="12.75">
      <c r="A596" s="59"/>
    </row>
    <row r="597" spans="1:1" ht="12.75">
      <c r="A597" s="59"/>
    </row>
    <row r="598" spans="1:1" ht="12.75">
      <c r="A598" s="59"/>
    </row>
    <row r="599" spans="1:1" ht="12.75">
      <c r="A599" s="59"/>
    </row>
    <row r="600" spans="1:1" ht="12.75">
      <c r="A600" s="59"/>
    </row>
    <row r="601" spans="1:1" ht="12.75">
      <c r="A601" s="59"/>
    </row>
    <row r="602" spans="1:1" ht="12.75">
      <c r="A602" s="59"/>
    </row>
    <row r="603" spans="1:1" ht="12.75">
      <c r="A603" s="59"/>
    </row>
    <row r="604" spans="1:1" ht="12.75">
      <c r="A604" s="59"/>
    </row>
    <row r="605" spans="1:1" ht="12.75">
      <c r="A605" s="59"/>
    </row>
    <row r="606" spans="1:1" ht="12.75">
      <c r="A606" s="59"/>
    </row>
    <row r="607" spans="1:1" ht="12.75">
      <c r="A607" s="59"/>
    </row>
    <row r="608" spans="1:1" ht="12.75">
      <c r="A608" s="59"/>
    </row>
    <row r="609" spans="1:1" ht="12.75">
      <c r="A609" s="59"/>
    </row>
    <row r="610" spans="1:1" ht="12.75">
      <c r="A610" s="59"/>
    </row>
    <row r="611" spans="1:1" ht="12.75">
      <c r="A611" s="59"/>
    </row>
    <row r="612" spans="1:1" ht="12.75">
      <c r="A612" s="59"/>
    </row>
    <row r="613" spans="1:1" ht="12.75">
      <c r="A613" s="59"/>
    </row>
    <row r="614" spans="1:1" ht="12.75">
      <c r="A614" s="59"/>
    </row>
    <row r="615" spans="1:1" ht="12.75">
      <c r="A615" s="59"/>
    </row>
    <row r="616" spans="1:1" ht="12.75">
      <c r="A616" s="59"/>
    </row>
    <row r="617" spans="1:1" ht="12.75">
      <c r="A617" s="59"/>
    </row>
    <row r="618" spans="1:1" ht="12.75">
      <c r="A618" s="59"/>
    </row>
    <row r="619" spans="1:1" ht="12.75">
      <c r="A619" s="59"/>
    </row>
    <row r="620" spans="1:1" ht="12.75">
      <c r="A620" s="59"/>
    </row>
    <row r="621" spans="1:1" ht="12.75">
      <c r="A621" s="59"/>
    </row>
    <row r="622" spans="1:1" ht="12.75">
      <c r="A622" s="59"/>
    </row>
    <row r="623" spans="1:1" ht="12.75">
      <c r="A623" s="59"/>
    </row>
    <row r="624" spans="1:1" ht="12.75">
      <c r="A624" s="59"/>
    </row>
    <row r="625" spans="1:1" ht="12.75">
      <c r="A625" s="59"/>
    </row>
    <row r="626" spans="1:1" ht="12.75">
      <c r="A626" s="59"/>
    </row>
    <row r="627" spans="1:1" ht="12.75">
      <c r="A627" s="59"/>
    </row>
    <row r="628" spans="1:1" ht="12.75">
      <c r="A628" s="59"/>
    </row>
    <row r="629" spans="1:1" ht="12.75">
      <c r="A629" s="59"/>
    </row>
    <row r="630" spans="1:1" ht="12.75">
      <c r="A630" s="59"/>
    </row>
    <row r="631" spans="1:1" ht="12.75">
      <c r="A631" s="59"/>
    </row>
    <row r="632" spans="1:1" ht="12.75">
      <c r="A632" s="59"/>
    </row>
    <row r="633" spans="1:1" ht="12.75">
      <c r="A633" s="59"/>
    </row>
    <row r="634" spans="1:1" ht="12.75">
      <c r="A634" s="59"/>
    </row>
    <row r="635" spans="1:1" ht="12.75">
      <c r="A635" s="59"/>
    </row>
    <row r="636" spans="1:1" ht="12.75">
      <c r="A636" s="59"/>
    </row>
    <row r="637" spans="1:1" ht="12.75">
      <c r="A637" s="59"/>
    </row>
    <row r="638" spans="1:1" ht="12.75">
      <c r="A638" s="59"/>
    </row>
    <row r="639" spans="1:1" ht="12.75">
      <c r="A639" s="59"/>
    </row>
    <row r="640" spans="1:1" ht="12.75">
      <c r="A640" s="59"/>
    </row>
    <row r="641" spans="1:1" ht="12.75">
      <c r="A641" s="59"/>
    </row>
    <row r="642" spans="1:1" ht="12.75">
      <c r="A642" s="59"/>
    </row>
    <row r="643" spans="1:1" ht="12.75">
      <c r="A643" s="59"/>
    </row>
    <row r="644" spans="1:1" ht="12.75">
      <c r="A644" s="59"/>
    </row>
    <row r="645" spans="1:1" ht="12.75">
      <c r="A645" s="59"/>
    </row>
    <row r="646" spans="1:1" ht="12.75">
      <c r="A646" s="59"/>
    </row>
    <row r="647" spans="1:1" ht="12.75">
      <c r="A647" s="59"/>
    </row>
    <row r="648" spans="1:1" ht="12.75">
      <c r="A648" s="59"/>
    </row>
    <row r="649" spans="1:1" ht="12.75">
      <c r="A649" s="59"/>
    </row>
    <row r="650" spans="1:1" ht="12.75">
      <c r="A650" s="59"/>
    </row>
    <row r="651" spans="1:1" ht="12.75">
      <c r="A651" s="59"/>
    </row>
    <row r="652" spans="1:1" ht="12.75">
      <c r="A652" s="59"/>
    </row>
    <row r="653" spans="1:1" ht="12.75">
      <c r="A653" s="59"/>
    </row>
    <row r="654" spans="1:1" ht="12.75">
      <c r="A654" s="59"/>
    </row>
    <row r="655" spans="1:1" ht="12.75">
      <c r="A655" s="59"/>
    </row>
    <row r="656" spans="1:1" ht="12.75">
      <c r="A656" s="59"/>
    </row>
    <row r="657" spans="1:1" ht="12.75">
      <c r="A657" s="59"/>
    </row>
    <row r="658" spans="1:1" ht="12.75">
      <c r="A658" s="59"/>
    </row>
    <row r="659" spans="1:1" ht="12.75">
      <c r="A659" s="59"/>
    </row>
    <row r="660" spans="1:1" ht="12.75">
      <c r="A660" s="59"/>
    </row>
    <row r="661" spans="1:1" ht="12.75">
      <c r="A661" s="59"/>
    </row>
    <row r="662" spans="1:1" ht="12.75">
      <c r="A662" s="59"/>
    </row>
    <row r="663" spans="1:1" ht="12.75">
      <c r="A663" s="59"/>
    </row>
    <row r="664" spans="1:1" ht="12.75">
      <c r="A664" s="59"/>
    </row>
    <row r="665" spans="1:1" ht="12.75">
      <c r="A665" s="59"/>
    </row>
    <row r="666" spans="1:1" ht="12.75">
      <c r="A666" s="59"/>
    </row>
    <row r="667" spans="1:1" ht="12.75">
      <c r="A667" s="59"/>
    </row>
    <row r="668" spans="1:1" ht="12.75">
      <c r="A668" s="59"/>
    </row>
    <row r="669" spans="1:1" ht="12.75">
      <c r="A669" s="59"/>
    </row>
    <row r="670" spans="1:1" ht="12.75">
      <c r="A670" s="59"/>
    </row>
    <row r="671" spans="1:1" ht="12.75">
      <c r="A671" s="59"/>
    </row>
    <row r="672" spans="1:1" ht="12.75">
      <c r="A672" s="59"/>
    </row>
    <row r="673" spans="1:1" ht="12.75">
      <c r="A673" s="59"/>
    </row>
    <row r="674" spans="1:1" ht="12.75">
      <c r="A674" s="59"/>
    </row>
    <row r="675" spans="1:1" ht="12.75">
      <c r="A675" s="59"/>
    </row>
    <row r="676" spans="1:1" ht="12.75">
      <c r="A676" s="59"/>
    </row>
    <row r="677" spans="1:1" ht="12.75">
      <c r="A677" s="59"/>
    </row>
    <row r="678" spans="1:1" ht="12.75">
      <c r="A678" s="59"/>
    </row>
    <row r="679" spans="1:1" ht="12.75">
      <c r="A679" s="59"/>
    </row>
    <row r="680" spans="1:1" ht="12.75">
      <c r="A680" s="59"/>
    </row>
    <row r="681" spans="1:1" ht="12.75">
      <c r="A681" s="59"/>
    </row>
    <row r="682" spans="1:1" ht="12.75">
      <c r="A682" s="59"/>
    </row>
    <row r="683" spans="1:1" ht="12.75">
      <c r="A683" s="59"/>
    </row>
    <row r="684" spans="1:1" ht="12.75">
      <c r="A684" s="59"/>
    </row>
    <row r="685" spans="1:1" ht="12.75">
      <c r="A685" s="59"/>
    </row>
    <row r="686" spans="1:1" ht="12.75">
      <c r="A686" s="59"/>
    </row>
    <row r="687" spans="1:1" ht="12.75">
      <c r="A687" s="59"/>
    </row>
    <row r="688" spans="1:1" ht="12.75">
      <c r="A688" s="59"/>
    </row>
    <row r="689" spans="1:1" ht="12.75">
      <c r="A689" s="59"/>
    </row>
    <row r="690" spans="1:1" ht="12.75">
      <c r="A690" s="59"/>
    </row>
    <row r="691" spans="1:1" ht="12.75">
      <c r="A691" s="59"/>
    </row>
    <row r="692" spans="1:1" ht="12.75">
      <c r="A692" s="59"/>
    </row>
    <row r="693" spans="1:1" ht="12.75">
      <c r="A693" s="59"/>
    </row>
    <row r="694" spans="1:1" ht="12.75">
      <c r="A694" s="59"/>
    </row>
    <row r="695" spans="1:1" ht="12.75">
      <c r="A695" s="59"/>
    </row>
    <row r="696" spans="1:1" ht="12.75">
      <c r="A696" s="59"/>
    </row>
    <row r="697" spans="1:1" ht="12.75">
      <c r="A697" s="59"/>
    </row>
    <row r="698" spans="1:1" ht="12.75">
      <c r="A698" s="59"/>
    </row>
    <row r="699" spans="1:1" ht="12.75">
      <c r="A699" s="59"/>
    </row>
    <row r="700" spans="1:1" ht="12.75">
      <c r="A700" s="59"/>
    </row>
    <row r="701" spans="1:1" ht="12.75">
      <c r="A701" s="59"/>
    </row>
    <row r="702" spans="1:1" ht="12.75">
      <c r="A702" s="59"/>
    </row>
    <row r="703" spans="1:1" ht="12.75">
      <c r="A703" s="59"/>
    </row>
    <row r="704" spans="1:1" ht="12.75">
      <c r="A704" s="59"/>
    </row>
    <row r="705" spans="1:1" ht="12.75">
      <c r="A705" s="59"/>
    </row>
    <row r="706" spans="1:1" ht="12.75">
      <c r="A706" s="59"/>
    </row>
    <row r="707" spans="1:1" ht="12.75">
      <c r="A707" s="59"/>
    </row>
    <row r="708" spans="1:1" ht="12.75">
      <c r="A708" s="59"/>
    </row>
    <row r="709" spans="1:1" ht="12.75">
      <c r="A709" s="59"/>
    </row>
    <row r="710" spans="1:1" ht="12.75">
      <c r="A710" s="59"/>
    </row>
    <row r="711" spans="1:1" ht="12.75">
      <c r="A711" s="59"/>
    </row>
    <row r="712" spans="1:1" ht="12.75">
      <c r="A712" s="59"/>
    </row>
    <row r="713" spans="1:1" ht="12.75">
      <c r="A713" s="59"/>
    </row>
    <row r="714" spans="1:1" ht="12.75">
      <c r="A714" s="59"/>
    </row>
    <row r="715" spans="1:1" ht="12.75">
      <c r="A715" s="59"/>
    </row>
    <row r="716" spans="1:1" ht="12.75">
      <c r="A716" s="59"/>
    </row>
    <row r="717" spans="1:1" ht="12.75">
      <c r="A717" s="59"/>
    </row>
    <row r="718" spans="1:1" ht="12.75">
      <c r="A718" s="59"/>
    </row>
    <row r="719" spans="1:1" ht="12.75">
      <c r="A719" s="59"/>
    </row>
    <row r="720" spans="1:1" ht="12.75">
      <c r="A720" s="59"/>
    </row>
    <row r="721" spans="1:1" ht="12.75">
      <c r="A721" s="59"/>
    </row>
    <row r="722" spans="1:1" ht="12.75">
      <c r="A722" s="59"/>
    </row>
    <row r="723" spans="1:1" ht="12.75">
      <c r="A723" s="59"/>
    </row>
    <row r="724" spans="1:1" ht="12.75">
      <c r="A724" s="59"/>
    </row>
    <row r="725" spans="1:1" ht="12.75">
      <c r="A725" s="59"/>
    </row>
    <row r="726" spans="1:1" ht="12.75">
      <c r="A726" s="59"/>
    </row>
    <row r="727" spans="1:1" ht="12.75">
      <c r="A727" s="59"/>
    </row>
    <row r="728" spans="1:1" ht="12.75">
      <c r="A728" s="59"/>
    </row>
    <row r="729" spans="1:1" ht="12.75">
      <c r="A729" s="59"/>
    </row>
    <row r="730" spans="1:1" ht="12.75">
      <c r="A730" s="59"/>
    </row>
    <row r="731" spans="1:1" ht="12.75">
      <c r="A731" s="59"/>
    </row>
    <row r="732" spans="1:1" ht="12.75">
      <c r="A732" s="59"/>
    </row>
    <row r="733" spans="1:1" ht="12.75">
      <c r="A733" s="59"/>
    </row>
    <row r="734" spans="1:1" ht="12.75">
      <c r="A734" s="59"/>
    </row>
    <row r="735" spans="1:1" ht="12.75">
      <c r="A735" s="59"/>
    </row>
    <row r="736" spans="1:1" ht="12.75">
      <c r="A736" s="59"/>
    </row>
    <row r="737" spans="1:1" ht="12.75">
      <c r="A737" s="59"/>
    </row>
    <row r="738" spans="1:1" ht="12.75">
      <c r="A738" s="59"/>
    </row>
    <row r="739" spans="1:1" ht="12.75">
      <c r="A739" s="59"/>
    </row>
    <row r="740" spans="1:1" ht="12.75">
      <c r="A740" s="59"/>
    </row>
    <row r="741" spans="1:1" ht="12.75">
      <c r="A741" s="59"/>
    </row>
    <row r="742" spans="1:1" ht="12.75">
      <c r="A742" s="59"/>
    </row>
    <row r="743" spans="1:1" ht="12.75">
      <c r="A743" s="59"/>
    </row>
    <row r="744" spans="1:1" ht="12.75">
      <c r="A744" s="59"/>
    </row>
    <row r="745" spans="1:1" ht="12.75">
      <c r="A745" s="59"/>
    </row>
    <row r="746" spans="1:1" ht="12.75">
      <c r="A746" s="59"/>
    </row>
    <row r="747" spans="1:1" ht="12.75">
      <c r="A747" s="59"/>
    </row>
    <row r="748" spans="1:1" ht="12.75">
      <c r="A748" s="59"/>
    </row>
    <row r="749" spans="1:1" ht="12.75">
      <c r="A749" s="59"/>
    </row>
    <row r="750" spans="1:1" ht="12.75">
      <c r="A750" s="59"/>
    </row>
    <row r="751" spans="1:1" ht="12.75">
      <c r="A751" s="59"/>
    </row>
    <row r="752" spans="1:1" ht="12.75">
      <c r="A752" s="59"/>
    </row>
    <row r="753" spans="1:1" ht="12.75">
      <c r="A753" s="59"/>
    </row>
    <row r="754" spans="1:1" ht="12.75">
      <c r="A754" s="59"/>
    </row>
    <row r="755" spans="1:1" ht="12.75">
      <c r="A755" s="59"/>
    </row>
    <row r="756" spans="1:1" ht="12.75">
      <c r="A756" s="59"/>
    </row>
    <row r="757" spans="1:1" ht="12.75">
      <c r="A757" s="59"/>
    </row>
    <row r="758" spans="1:1" ht="12.75">
      <c r="A758" s="59"/>
    </row>
    <row r="759" spans="1:1" ht="12.75">
      <c r="A759" s="59"/>
    </row>
    <row r="760" spans="1:1" ht="12.75">
      <c r="A760" s="59"/>
    </row>
    <row r="761" spans="1:1" ht="12.75">
      <c r="A761" s="59"/>
    </row>
    <row r="762" spans="1:1" ht="12.75">
      <c r="A762" s="59"/>
    </row>
    <row r="763" spans="1:1" ht="12.75">
      <c r="A763" s="59"/>
    </row>
    <row r="764" spans="1:1" ht="12.75">
      <c r="A764" s="59"/>
    </row>
    <row r="765" spans="1:1" ht="12.75">
      <c r="A765" s="59"/>
    </row>
    <row r="766" spans="1:1" ht="12.75">
      <c r="A766" s="59"/>
    </row>
    <row r="767" spans="1:1" ht="12.75">
      <c r="A767" s="59"/>
    </row>
    <row r="768" spans="1:1" ht="12.75">
      <c r="A768" s="59"/>
    </row>
    <row r="769" spans="1:1" ht="12.75">
      <c r="A769" s="59"/>
    </row>
    <row r="770" spans="1:1" ht="12.75">
      <c r="A770" s="59"/>
    </row>
    <row r="771" spans="1:1" ht="12.75">
      <c r="A771" s="59"/>
    </row>
    <row r="772" spans="1:1" ht="12.75">
      <c r="A772" s="59"/>
    </row>
    <row r="773" spans="1:1" ht="12.75">
      <c r="A773" s="59"/>
    </row>
    <row r="774" spans="1:1" ht="12.75">
      <c r="A774" s="59"/>
    </row>
    <row r="775" spans="1:1" ht="12.75">
      <c r="A775" s="59"/>
    </row>
    <row r="776" spans="1:1" ht="12.75">
      <c r="A776" s="59"/>
    </row>
    <row r="777" spans="1:1" ht="12.75">
      <c r="A777" s="59"/>
    </row>
    <row r="778" spans="1:1" ht="12.75">
      <c r="A778" s="59"/>
    </row>
    <row r="779" spans="1:1" ht="12.75">
      <c r="A779" s="59"/>
    </row>
    <row r="780" spans="1:1" ht="12.75">
      <c r="A780" s="59"/>
    </row>
    <row r="781" spans="1:1" ht="12.75">
      <c r="A781" s="59"/>
    </row>
    <row r="782" spans="1:1" ht="12.75">
      <c r="A782" s="59"/>
    </row>
    <row r="783" spans="1:1" ht="12.75">
      <c r="A783" s="59"/>
    </row>
    <row r="784" spans="1:1" ht="12.75">
      <c r="A784" s="59"/>
    </row>
    <row r="785" spans="1:1" ht="12.75">
      <c r="A785" s="59"/>
    </row>
    <row r="786" spans="1:1" ht="12.75">
      <c r="A786" s="59"/>
    </row>
    <row r="787" spans="1:1" ht="12.75">
      <c r="A787" s="59"/>
    </row>
    <row r="788" spans="1:1" ht="12.75">
      <c r="A788" s="59"/>
    </row>
    <row r="789" spans="1:1" ht="12.75">
      <c r="A789" s="59"/>
    </row>
    <row r="790" spans="1:1" ht="12.75">
      <c r="A790" s="59"/>
    </row>
    <row r="791" spans="1:1" ht="12.75">
      <c r="A791" s="59"/>
    </row>
    <row r="792" spans="1:1" ht="12.75">
      <c r="A792" s="59"/>
    </row>
    <row r="793" spans="1:1" ht="12.75">
      <c r="A793" s="59"/>
    </row>
    <row r="794" spans="1:1" ht="12.75">
      <c r="A794" s="59"/>
    </row>
    <row r="795" spans="1:1" ht="12.75">
      <c r="A795" s="59"/>
    </row>
    <row r="796" spans="1:1" ht="12.75">
      <c r="A796" s="59"/>
    </row>
    <row r="797" spans="1:1" ht="12.75">
      <c r="A797" s="59"/>
    </row>
    <row r="798" spans="1:1" ht="12.75">
      <c r="A798" s="59"/>
    </row>
    <row r="799" spans="1:1" ht="12.75">
      <c r="A799" s="59"/>
    </row>
    <row r="800" spans="1:1" ht="12.75">
      <c r="A800" s="59"/>
    </row>
    <row r="801" spans="1:1" ht="12.75">
      <c r="A801" s="59"/>
    </row>
    <row r="802" spans="1:1" ht="12.75">
      <c r="A802" s="59"/>
    </row>
    <row r="803" spans="1:1" ht="12.75">
      <c r="A803" s="59"/>
    </row>
  </sheetData>
  <mergeCells count="3">
    <mergeCell ref="A2:A5"/>
    <mergeCell ref="D6:Q6"/>
    <mergeCell ref="A1:R1"/>
  </mergeCells>
  <conditionalFormatting sqref="D7:D79">
    <cfRule type="expression" dxfId="6" priority="1">
      <formula>D7&gt;D$5</formula>
    </cfRule>
  </conditionalFormatting>
  <conditionalFormatting sqref="G7:N79">
    <cfRule type="expression" dxfId="5" priority="2">
      <formula>AND(G7&gt;G$5,G7&lt;&gt;"")</formula>
    </cfRule>
  </conditionalFormatting>
  <conditionalFormatting sqref="Q7:Q79">
    <cfRule type="expression" dxfId="4" priority="3">
      <formula>AND(Q7&gt;Q$5,Q7&lt;&gt;"")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3"/>
  <sheetViews>
    <sheetView workbookViewId="0">
      <pane ySplit="6" topLeftCell="A7" activePane="bottomLeft" state="frozen"/>
      <selection pane="bottomLeft" activeCell="B8" sqref="B8"/>
    </sheetView>
  </sheetViews>
  <sheetFormatPr defaultColWidth="14.42578125" defaultRowHeight="15.75" customHeight="1"/>
  <cols>
    <col min="1" max="1" width="10.140625" customWidth="1"/>
    <col min="2" max="2" width="37.28515625" customWidth="1"/>
    <col min="3" max="3" width="10.5703125" customWidth="1"/>
    <col min="4" max="12" width="11.5703125" customWidth="1"/>
    <col min="13" max="13" width="11.5703125" hidden="1" customWidth="1"/>
    <col min="14" max="19" width="11.5703125" customWidth="1"/>
  </cols>
  <sheetData>
    <row r="1" spans="1:19" ht="15.75" customHeight="1">
      <c r="A1" s="78" t="s">
        <v>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80"/>
    </row>
    <row r="2" spans="1:19">
      <c r="A2" s="72" t="s">
        <v>2</v>
      </c>
      <c r="B2" s="5" t="s">
        <v>4</v>
      </c>
      <c r="C2" s="6"/>
      <c r="D2" s="7" t="s">
        <v>5</v>
      </c>
      <c r="E2" s="7" t="s">
        <v>6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tr">
        <f t="shared" ref="N2:N5" si="0">M2</f>
        <v>ECO3</v>
      </c>
      <c r="O2" s="7" t="s">
        <v>14</v>
      </c>
      <c r="P2" s="7" t="s">
        <v>15</v>
      </c>
      <c r="Q2" s="7" t="s">
        <v>15</v>
      </c>
      <c r="R2" s="10" t="s">
        <v>16</v>
      </c>
      <c r="S2" s="7"/>
    </row>
    <row r="3" spans="1:19">
      <c r="A3" s="73"/>
      <c r="B3" s="11" t="s">
        <v>17</v>
      </c>
      <c r="C3" s="12"/>
      <c r="D3" s="14" t="s">
        <v>18</v>
      </c>
      <c r="E3" s="14" t="s">
        <v>19</v>
      </c>
      <c r="F3" s="14" t="s">
        <v>20</v>
      </c>
      <c r="G3" s="14"/>
      <c r="H3" s="14" t="s">
        <v>21</v>
      </c>
      <c r="I3" s="14" t="s">
        <v>22</v>
      </c>
      <c r="J3" s="14" t="s">
        <v>23</v>
      </c>
      <c r="K3" s="14" t="s">
        <v>24</v>
      </c>
      <c r="L3" s="14" t="s">
        <v>25</v>
      </c>
      <c r="M3" s="14" t="s">
        <v>26</v>
      </c>
      <c r="N3" s="14" t="str">
        <f t="shared" si="0"/>
        <v>KM</v>
      </c>
      <c r="O3" s="14" t="s">
        <v>27</v>
      </c>
      <c r="P3" s="14" t="s">
        <v>27</v>
      </c>
      <c r="Q3" s="14" t="s">
        <v>28</v>
      </c>
      <c r="R3" s="14"/>
      <c r="S3" s="14"/>
    </row>
    <row r="4" spans="1:19">
      <c r="A4" s="73"/>
      <c r="B4" s="16" t="s">
        <v>29</v>
      </c>
      <c r="C4" s="17"/>
      <c r="D4" s="20" t="str">
        <f ca="1">IFERROR(__xludf.DUMMYFUNCTION("ImportRange(""1-KQbOq_OF8Zvv9s2IwqWuiu36wvu1yoGRpMtGz0uFzc"",""SEM1!E4"")"),"43")</f>
        <v>43</v>
      </c>
      <c r="E4" s="22" t="str">
        <f ca="1">IFERROR(__xludf.DUMMYFUNCTION("ImportRange(""1vFV8Qd6n0MrPHYBeVp1Y_eB_kbiC7J9TT1whrvu4Vkc"",""sem1!k4"")"),"37")</f>
        <v>37</v>
      </c>
      <c r="F4" s="22" t="str">
        <f ca="1">IFERROR(__xludf.DUMMYFUNCTION("ImportRange(""1s_74kVqricL4AunR5DgkEUlmsHFVv0FwbAwsVetzz44"",""SEM1!K4"")"),"11")</f>
        <v>11</v>
      </c>
      <c r="G4" s="22">
        <f t="shared" ref="G4:G5" ca="1" si="1">E4+F4</f>
        <v>48</v>
      </c>
      <c r="H4" s="20" t="str">
        <f ca="1">IFERROR(__xludf.DUMMYFUNCTION("ImportRange(""1eDh0bZprejd8Sk-g0arGWs1CguB5h65CsNZb4ifRJyc"",""SEM1!K4"")"),"37")</f>
        <v>37</v>
      </c>
      <c r="I4" s="20" t="str">
        <f ca="1">IFERROR(__xludf.DUMMYFUNCTION("ImportRange(""1JW2fJwhqZP_1pbqYI5mm09mS5LIzumbBcPgK5ZC0bcU"",""SEM1!k4"")"),"37")</f>
        <v>37</v>
      </c>
      <c r="J4" s="20" t="str">
        <f ca="1">IFERROR(__xludf.DUMMYFUNCTION("ImportRange(""1cuHU18bgg3BYG1w3xCJzxwXR4awLsrxl306BRvyNzss"",""SEM1!K4"")"),"41")</f>
        <v>41</v>
      </c>
      <c r="K4" s="22" t="str">
        <f ca="1">IFERROR(__xludf.DUMMYFUNCTION("ImportRange(""1EbKYrq1AajoMI961b4LHs2p6SoDlHL2HBDJ0zl8ELMk"",""SEM1!N4"")"),"59")</f>
        <v>59</v>
      </c>
      <c r="L4" s="22" t="str">
        <f ca="1">IFERROR(__xludf.DUMMYFUNCTION("ImportRange(""141av8lTEAjXZkp2glcC8ekZQIbauZnowoBDw9TbB94Y"",""sem1!K4"")"),"35")</f>
        <v>35</v>
      </c>
      <c r="M4" s="22" t="str">
        <f ca="1">IFERROR(__xludf.DUMMYFUNCTION("ImportRange(""1MDmCsICNYD1V5mfCJgTPXws2AmZLNy1sh6K9lPCr9FI"",""sem1!N4"")"),"42")</f>
        <v>42</v>
      </c>
      <c r="N4" s="22" t="str">
        <f t="shared" ca="1" si="0"/>
        <v>42</v>
      </c>
      <c r="O4" s="22" t="str">
        <f ca="1">IFERROR(__xludf.DUMMYFUNCTION("ImportRange(""1J2GZhFkksEqsXeb9gH18z6QMx_MeIcWP7lO3pLxDwuM"",""SEM1!h4:i4"")"),"38")</f>
        <v>38</v>
      </c>
      <c r="P4" s="22">
        <v>27</v>
      </c>
      <c r="Q4" s="22" t="str">
        <f ca="1">IFERROR(__xludf.DUMMYFUNCTION("IMPORTRANGE(""19Dp_xceqHMeUZiJB0NZ8erCg2KQRmy_ZRUaiU0-Mze0"",""SEM1!B4"")"),"11")</f>
        <v>11</v>
      </c>
      <c r="R4" s="22">
        <f t="shared" ref="R4:R5" ca="1" si="2">P4+Q4</f>
        <v>38</v>
      </c>
      <c r="S4" s="22"/>
    </row>
    <row r="5" spans="1:19">
      <c r="A5" s="74"/>
      <c r="B5" s="27" t="s">
        <v>30</v>
      </c>
      <c r="C5" s="29"/>
      <c r="D5" s="30">
        <f t="shared" ref="D5:F5" ca="1" si="3">FLOOR(D4/4,1)</f>
        <v>10</v>
      </c>
      <c r="E5" s="31">
        <f t="shared" ca="1" si="3"/>
        <v>9</v>
      </c>
      <c r="F5" s="31">
        <f t="shared" ca="1" si="3"/>
        <v>2</v>
      </c>
      <c r="G5" s="31">
        <f t="shared" ca="1" si="1"/>
        <v>11</v>
      </c>
      <c r="H5" s="30">
        <f t="shared" ref="H5:M5" ca="1" si="4">FLOOR(H4/4,1)</f>
        <v>9</v>
      </c>
      <c r="I5" s="30">
        <f t="shared" ca="1" si="4"/>
        <v>9</v>
      </c>
      <c r="J5" s="30">
        <f t="shared" ca="1" si="4"/>
        <v>10</v>
      </c>
      <c r="K5" s="31">
        <f t="shared" ca="1" si="4"/>
        <v>14</v>
      </c>
      <c r="L5" s="31">
        <f t="shared" ca="1" si="4"/>
        <v>8</v>
      </c>
      <c r="M5" s="31">
        <f t="shared" ca="1" si="4"/>
        <v>10</v>
      </c>
      <c r="N5" s="31">
        <f t="shared" ca="1" si="0"/>
        <v>10</v>
      </c>
      <c r="O5" s="31">
        <f t="shared" ref="O5:P5" ca="1" si="5">FLOOR(O4/4,1)</f>
        <v>9</v>
      </c>
      <c r="P5" s="31">
        <f t="shared" si="5"/>
        <v>6</v>
      </c>
      <c r="Q5" s="32"/>
      <c r="R5" s="31">
        <f t="shared" si="2"/>
        <v>6</v>
      </c>
      <c r="S5" s="31"/>
    </row>
    <row r="6" spans="1:19">
      <c r="A6" s="33" t="s">
        <v>31</v>
      </c>
      <c r="B6" s="35" t="s">
        <v>32</v>
      </c>
      <c r="C6" s="36" t="s">
        <v>4</v>
      </c>
      <c r="D6" s="75" t="s">
        <v>33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7"/>
      <c r="S6" s="40"/>
    </row>
    <row r="7" spans="1:19" ht="15.75" customHeight="1">
      <c r="A7" s="42">
        <f>'SYBA B'!A7</f>
        <v>1151</v>
      </c>
      <c r="B7" s="44" t="str">
        <f>'SYBA B'!B7</f>
        <v>ANDRADE WAYNE JOANITA</v>
      </c>
      <c r="C7" s="46" t="str">
        <f>'SYBA B'!C7</f>
        <v>HISTORY</v>
      </c>
      <c r="D7" s="48" t="str">
        <f ca="1">'SYBA B'!D7</f>
        <v>0</v>
      </c>
      <c r="E7" s="51" t="str">
        <f ca="1">'SYBA B'!E7</f>
        <v>0</v>
      </c>
      <c r="F7" s="51" t="str">
        <f ca="1">'SYBA B'!F7</f>
        <v>0</v>
      </c>
      <c r="G7" s="51">
        <f ca="1">'SYBA B'!G7</f>
        <v>0</v>
      </c>
      <c r="H7" s="48" t="str">
        <f ca="1">'SYBA B'!H7</f>
        <v>0</v>
      </c>
      <c r="I7" s="48" t="str">
        <f ca="1">'SYBA B'!I7</f>
        <v>0</v>
      </c>
      <c r="J7" s="54" t="str">
        <f ca="1">'SYBA B'!J7</f>
        <v>2</v>
      </c>
      <c r="K7" s="56" t="str">
        <f ca="1">'SYBA B'!K7</f>
        <v>0</v>
      </c>
      <c r="L7" s="56" t="str">
        <f>'SYBA B'!L7</f>
        <v/>
      </c>
      <c r="M7" s="51" t="e">
        <f t="shared" ref="M7:M79" si="6">#REF!</f>
        <v>#REF!</v>
      </c>
      <c r="N7" s="51" t="str">
        <f>'SYBA B'!M7</f>
        <v/>
      </c>
      <c r="O7" s="51" t="str">
        <f ca="1">'SYBA B'!N7</f>
        <v>0</v>
      </c>
      <c r="P7" s="51">
        <f>'SYBA B'!O7</f>
        <v>0</v>
      </c>
      <c r="Q7" s="51" t="str">
        <f ca="1">'SYBA B'!P7</f>
        <v>0</v>
      </c>
      <c r="R7" s="51">
        <f ca="1">'SYBA B'!Q7</f>
        <v>0</v>
      </c>
      <c r="S7" s="51">
        <f>'SYBA B'!R7</f>
        <v>0</v>
      </c>
    </row>
    <row r="8" spans="1:19" ht="15.75" customHeight="1">
      <c r="A8" s="42">
        <f>'SYBA B'!A8</f>
        <v>1152</v>
      </c>
      <c r="B8" s="44" t="str">
        <f>'SYBA B'!B8</f>
        <v>ARANHA JOEL CHRIS CLIFTON</v>
      </c>
      <c r="C8" s="46" t="str">
        <f>'SYBA B'!C8</f>
        <v>ECONOMICS</v>
      </c>
      <c r="D8" s="58">
        <f>'SYBA B'!D8</f>
        <v>5</v>
      </c>
      <c r="E8" s="58">
        <f>'SYBA B'!E8</f>
        <v>5</v>
      </c>
      <c r="F8" s="58">
        <f>'SYBA B'!F8</f>
        <v>0</v>
      </c>
      <c r="G8" s="51">
        <f>'SYBA B'!G8</f>
        <v>5</v>
      </c>
      <c r="H8" s="51">
        <f>'SYBA B'!H8</f>
        <v>5</v>
      </c>
      <c r="I8" s="58">
        <f>'SYBA B'!I8</f>
        <v>1</v>
      </c>
      <c r="J8" s="58">
        <f>'SYBA B'!J8</f>
        <v>5</v>
      </c>
      <c r="K8" s="58">
        <f>'SYBA B'!K8</f>
        <v>10</v>
      </c>
      <c r="L8" s="56" t="str">
        <f ca="1">'SYBA B'!L8</f>
        <v>0</v>
      </c>
      <c r="M8" s="51" t="e">
        <f t="shared" si="6"/>
        <v>#REF!</v>
      </c>
      <c r="N8" s="51" t="str">
        <f ca="1">'SYBA B'!M8</f>
        <v>4</v>
      </c>
      <c r="O8" s="51" t="str">
        <f>'SYBA B'!N8</f>
        <v/>
      </c>
      <c r="P8" s="51" t="str">
        <f>'SYBA B'!O8</f>
        <v/>
      </c>
      <c r="Q8" s="51" t="str">
        <f>'SYBA B'!P8</f>
        <v/>
      </c>
      <c r="R8" s="51" t="str">
        <f>'SYBA B'!Q8</f>
        <v/>
      </c>
      <c r="S8" s="51">
        <f>'SYBA B'!R8</f>
        <v>0</v>
      </c>
    </row>
    <row r="9" spans="1:19" ht="15.75" customHeight="1">
      <c r="A9" s="42">
        <f>'SYBA B'!A9</f>
        <v>1153</v>
      </c>
      <c r="B9" s="44" t="str">
        <f>'SYBA B'!B9</f>
        <v>BAGADE ADITI SANJAY</v>
      </c>
      <c r="C9" s="46" t="str">
        <f>'SYBA B'!C9</f>
        <v>ECONOMICS</v>
      </c>
      <c r="D9" s="58">
        <f>'SYBA B'!D9</f>
        <v>3</v>
      </c>
      <c r="E9" s="58">
        <f>'SYBA B'!E9</f>
        <v>4</v>
      </c>
      <c r="F9" s="58">
        <f>'SYBA B'!F9</f>
        <v>0</v>
      </c>
      <c r="G9" s="51">
        <f>'SYBA B'!G9</f>
        <v>4</v>
      </c>
      <c r="H9" s="51">
        <f>'SYBA B'!H9</f>
        <v>2</v>
      </c>
      <c r="I9" s="58">
        <f>'SYBA B'!I9</f>
        <v>1</v>
      </c>
      <c r="J9" s="58">
        <f>'SYBA B'!J9</f>
        <v>5</v>
      </c>
      <c r="K9" s="58">
        <f>'SYBA B'!K9</f>
        <v>9</v>
      </c>
      <c r="L9" s="56">
        <f>'SYBA B'!L9</f>
        <v>0</v>
      </c>
      <c r="M9" s="51" t="e">
        <f t="shared" si="6"/>
        <v>#REF!</v>
      </c>
      <c r="N9" s="51">
        <f>'SYBA B'!M9</f>
        <v>2</v>
      </c>
      <c r="O9" s="51" t="str">
        <f>'SYBA B'!N9</f>
        <v/>
      </c>
      <c r="P9" s="51" t="str">
        <f>'SYBA B'!O9</f>
        <v/>
      </c>
      <c r="Q9" s="51" t="str">
        <f>'SYBA B'!P9</f>
        <v/>
      </c>
      <c r="R9" s="51" t="str">
        <f>'SYBA B'!Q9</f>
        <v/>
      </c>
      <c r="S9" s="51">
        <f>'SYBA B'!R9</f>
        <v>0</v>
      </c>
    </row>
    <row r="10" spans="1:19" ht="15.75" customHeight="1">
      <c r="A10" s="42">
        <f>'SYBA B'!A10</f>
        <v>1154</v>
      </c>
      <c r="B10" s="44" t="str">
        <f>'SYBA B'!B10</f>
        <v>BARROW SIMIRAND ALEX</v>
      </c>
      <c r="C10" s="46" t="str">
        <f>'SYBA B'!C10</f>
        <v>HISTORY</v>
      </c>
      <c r="D10" s="58">
        <f>'SYBA B'!D10</f>
        <v>0</v>
      </c>
      <c r="E10" s="58">
        <f>'SYBA B'!E10</f>
        <v>1</v>
      </c>
      <c r="F10" s="58">
        <f>'SYBA B'!F10</f>
        <v>0</v>
      </c>
      <c r="G10" s="51">
        <f>'SYBA B'!G10</f>
        <v>1</v>
      </c>
      <c r="H10" s="51">
        <f>'SYBA B'!H10</f>
        <v>1</v>
      </c>
      <c r="I10" s="58">
        <f>'SYBA B'!I10</f>
        <v>0</v>
      </c>
      <c r="J10" s="58">
        <f>'SYBA B'!J10</f>
        <v>0</v>
      </c>
      <c r="K10" s="58">
        <f>'SYBA B'!K10</f>
        <v>2</v>
      </c>
      <c r="L10" s="56" t="str">
        <f>'SYBA B'!L10</f>
        <v/>
      </c>
      <c r="M10" s="51" t="e">
        <f t="shared" si="6"/>
        <v>#REF!</v>
      </c>
      <c r="N10" s="51" t="str">
        <f>'SYBA B'!M10</f>
        <v/>
      </c>
      <c r="O10" s="51">
        <f>'SYBA B'!N10</f>
        <v>1</v>
      </c>
      <c r="P10" s="51">
        <f>'SYBA B'!O10</f>
        <v>0</v>
      </c>
      <c r="Q10" s="51">
        <f>'SYBA B'!P10</f>
        <v>0</v>
      </c>
      <c r="R10" s="51">
        <f>'SYBA B'!Q10</f>
        <v>0</v>
      </c>
      <c r="S10" s="51">
        <f>'SYBA B'!R10</f>
        <v>0</v>
      </c>
    </row>
    <row r="11" spans="1:19" ht="15.75" customHeight="1">
      <c r="A11" s="42">
        <f>'SYBA B'!A11</f>
        <v>1155</v>
      </c>
      <c r="B11" s="44" t="str">
        <f>'SYBA B'!B11</f>
        <v>BORGES THEOLA STEPHEN</v>
      </c>
      <c r="C11" s="46" t="str">
        <f>'SYBA B'!C11</f>
        <v>HISTORY</v>
      </c>
      <c r="D11" s="58">
        <f>'SYBA B'!D11</f>
        <v>5</v>
      </c>
      <c r="E11" s="58">
        <f>'SYBA B'!E11</f>
        <v>5</v>
      </c>
      <c r="F11" s="58">
        <f>'SYBA B'!F11</f>
        <v>0</v>
      </c>
      <c r="G11" s="51">
        <f>'SYBA B'!G11</f>
        <v>5</v>
      </c>
      <c r="H11" s="51">
        <f>'SYBA B'!H11</f>
        <v>5</v>
      </c>
      <c r="I11" s="58">
        <f>'SYBA B'!I11</f>
        <v>1</v>
      </c>
      <c r="J11" s="58">
        <f>'SYBA B'!J11</f>
        <v>6</v>
      </c>
      <c r="K11" s="58">
        <f>'SYBA B'!K11</f>
        <v>10</v>
      </c>
      <c r="L11" s="56" t="str">
        <f>'SYBA B'!L11</f>
        <v/>
      </c>
      <c r="M11" s="51" t="e">
        <f t="shared" si="6"/>
        <v>#REF!</v>
      </c>
      <c r="N11" s="51" t="str">
        <f>'SYBA B'!M11</f>
        <v/>
      </c>
      <c r="O11" s="51">
        <f>'SYBA B'!N11</f>
        <v>6</v>
      </c>
      <c r="P11" s="51">
        <f>'SYBA B'!O11</f>
        <v>3</v>
      </c>
      <c r="Q11" s="51">
        <f>'SYBA B'!P11</f>
        <v>0</v>
      </c>
      <c r="R11" s="51">
        <f>'SYBA B'!Q11</f>
        <v>3</v>
      </c>
      <c r="S11" s="51">
        <f>'SYBA B'!R11</f>
        <v>0</v>
      </c>
    </row>
    <row r="12" spans="1:19" ht="15.75" customHeight="1">
      <c r="A12" s="42">
        <f>'SYBA B'!A12</f>
        <v>1156</v>
      </c>
      <c r="B12" s="44" t="str">
        <f>'SYBA B'!B12</f>
        <v>BUHRIL JOEL N</v>
      </c>
      <c r="C12" s="46" t="str">
        <f>'SYBA B'!C12</f>
        <v>HISTORY</v>
      </c>
      <c r="D12" s="58">
        <f>'SYBA B'!D12</f>
        <v>3</v>
      </c>
      <c r="E12" s="58">
        <f>'SYBA B'!E12</f>
        <v>3</v>
      </c>
      <c r="F12" s="58">
        <f>'SYBA B'!F12</f>
        <v>0</v>
      </c>
      <c r="G12" s="51">
        <f>'SYBA B'!G12</f>
        <v>3</v>
      </c>
      <c r="H12" s="51">
        <f>'SYBA B'!H12</f>
        <v>3</v>
      </c>
      <c r="I12" s="58">
        <f>'SYBA B'!I12</f>
        <v>0</v>
      </c>
      <c r="J12" s="58">
        <f>'SYBA B'!J12</f>
        <v>3</v>
      </c>
      <c r="K12" s="58">
        <f>'SYBA B'!K12</f>
        <v>7</v>
      </c>
      <c r="L12" s="56" t="str">
        <f>'SYBA B'!L12</f>
        <v/>
      </c>
      <c r="M12" s="51" t="e">
        <f t="shared" si="6"/>
        <v>#REF!</v>
      </c>
      <c r="N12" s="51" t="str">
        <f>'SYBA B'!M12</f>
        <v/>
      </c>
      <c r="O12" s="51">
        <f>'SYBA B'!N12</f>
        <v>4</v>
      </c>
      <c r="P12" s="51">
        <f>'SYBA B'!O12</f>
        <v>2</v>
      </c>
      <c r="Q12" s="51">
        <f>'SYBA B'!P12</f>
        <v>0</v>
      </c>
      <c r="R12" s="51">
        <f>'SYBA B'!Q12</f>
        <v>2</v>
      </c>
      <c r="S12" s="51">
        <f>'SYBA B'!R12</f>
        <v>0</v>
      </c>
    </row>
    <row r="13" spans="1:19" ht="15.75" customHeight="1">
      <c r="A13" s="42">
        <f>'SYBA B'!A13</f>
        <v>1157</v>
      </c>
      <c r="B13" s="44" t="str">
        <f>'SYBA B'!B13</f>
        <v>C N RAHUL</v>
      </c>
      <c r="C13" s="46" t="str">
        <f>'SYBA B'!C13</f>
        <v>HISTORY</v>
      </c>
      <c r="D13" s="58">
        <f>'SYBA B'!D13</f>
        <v>5</v>
      </c>
      <c r="E13" s="58">
        <f>'SYBA B'!E13</f>
        <v>5</v>
      </c>
      <c r="F13" s="58">
        <f>'SYBA B'!F13</f>
        <v>0</v>
      </c>
      <c r="G13" s="51">
        <f>'SYBA B'!G13</f>
        <v>5</v>
      </c>
      <c r="H13" s="51">
        <f>'SYBA B'!H13</f>
        <v>5</v>
      </c>
      <c r="I13" s="58">
        <f>'SYBA B'!I13</f>
        <v>1</v>
      </c>
      <c r="J13" s="58">
        <f>'SYBA B'!J13</f>
        <v>6</v>
      </c>
      <c r="K13" s="58">
        <f>'SYBA B'!K13</f>
        <v>10</v>
      </c>
      <c r="L13" s="56" t="str">
        <f>'SYBA B'!L13</f>
        <v/>
      </c>
      <c r="M13" s="51" t="e">
        <f t="shared" si="6"/>
        <v>#REF!</v>
      </c>
      <c r="N13" s="51" t="str">
        <f>'SYBA B'!M13</f>
        <v/>
      </c>
      <c r="O13" s="51">
        <f>'SYBA B'!N13</f>
        <v>6</v>
      </c>
      <c r="P13" s="51">
        <f>'SYBA B'!O13</f>
        <v>3</v>
      </c>
      <c r="Q13" s="51">
        <f>'SYBA B'!P13</f>
        <v>0</v>
      </c>
      <c r="R13" s="51">
        <f>'SYBA B'!Q13</f>
        <v>3</v>
      </c>
      <c r="S13" s="51">
        <f>'SYBA B'!R13</f>
        <v>0</v>
      </c>
    </row>
    <row r="14" spans="1:19" ht="15.75" customHeight="1">
      <c r="A14" s="42">
        <f>'SYBA B'!A14</f>
        <v>1158</v>
      </c>
      <c r="B14" s="44" t="str">
        <f>'SYBA B'!B14</f>
        <v>CARDOZ SHARON ALEX</v>
      </c>
      <c r="C14" s="46" t="str">
        <f>'SYBA B'!C14</f>
        <v>ECONOMICS</v>
      </c>
      <c r="D14" s="58">
        <f>'SYBA B'!D14</f>
        <v>5</v>
      </c>
      <c r="E14" s="58">
        <f>'SYBA B'!E14</f>
        <v>5</v>
      </c>
      <c r="F14" s="58">
        <f>'SYBA B'!F14</f>
        <v>0</v>
      </c>
      <c r="G14" s="51">
        <f>'SYBA B'!G14</f>
        <v>5</v>
      </c>
      <c r="H14" s="51">
        <f>'SYBA B'!H14</f>
        <v>5</v>
      </c>
      <c r="I14" s="58">
        <f>'SYBA B'!I14</f>
        <v>1</v>
      </c>
      <c r="J14" s="58">
        <f>'SYBA B'!J14</f>
        <v>5</v>
      </c>
      <c r="K14" s="58">
        <f>'SYBA B'!K14</f>
        <v>10</v>
      </c>
      <c r="L14" s="56">
        <f>'SYBA B'!L14</f>
        <v>0</v>
      </c>
      <c r="M14" s="51" t="e">
        <f t="shared" si="6"/>
        <v>#REF!</v>
      </c>
      <c r="N14" s="51">
        <f>'SYBA B'!M14</f>
        <v>3</v>
      </c>
      <c r="O14" s="51" t="str">
        <f>'SYBA B'!N14</f>
        <v/>
      </c>
      <c r="P14" s="51" t="str">
        <f>'SYBA B'!O14</f>
        <v/>
      </c>
      <c r="Q14" s="51" t="str">
        <f>'SYBA B'!P14</f>
        <v/>
      </c>
      <c r="R14" s="51" t="str">
        <f>'SYBA B'!Q14</f>
        <v/>
      </c>
      <c r="S14" s="51">
        <f>'SYBA B'!R14</f>
        <v>0</v>
      </c>
    </row>
    <row r="15" spans="1:19" ht="15.75" customHeight="1">
      <c r="A15" s="42">
        <f>'SYBA B'!A15</f>
        <v>1159</v>
      </c>
      <c r="B15" s="44" t="str">
        <f>'SYBA B'!B15</f>
        <v>CARVALHO SHANIA RONEY</v>
      </c>
      <c r="C15" s="46" t="str">
        <f>'SYBA B'!C15</f>
        <v>ECONOMICS</v>
      </c>
      <c r="D15" s="58">
        <f>'SYBA B'!D15</f>
        <v>4</v>
      </c>
      <c r="E15" s="58">
        <f>'SYBA B'!E15</f>
        <v>6</v>
      </c>
      <c r="F15" s="58">
        <f>'SYBA B'!F15</f>
        <v>0</v>
      </c>
      <c r="G15" s="51">
        <f>'SYBA B'!G15</f>
        <v>6</v>
      </c>
      <c r="H15" s="51">
        <f>'SYBA B'!H15</f>
        <v>5</v>
      </c>
      <c r="I15" s="58">
        <f>'SYBA B'!I15</f>
        <v>0</v>
      </c>
      <c r="J15" s="58">
        <f>'SYBA B'!J15</f>
        <v>5</v>
      </c>
      <c r="K15" s="58">
        <f>'SYBA B'!K15</f>
        <v>6</v>
      </c>
      <c r="L15" s="56">
        <f>'SYBA B'!L15</f>
        <v>0</v>
      </c>
      <c r="M15" s="51" t="e">
        <f t="shared" si="6"/>
        <v>#REF!</v>
      </c>
      <c r="N15" s="51">
        <f>'SYBA B'!M15</f>
        <v>4</v>
      </c>
      <c r="O15" s="51" t="str">
        <f>'SYBA B'!N15</f>
        <v/>
      </c>
      <c r="P15" s="51" t="str">
        <f>'SYBA B'!O15</f>
        <v/>
      </c>
      <c r="Q15" s="51" t="str">
        <f>'SYBA B'!P15</f>
        <v/>
      </c>
      <c r="R15" s="51" t="str">
        <f>'SYBA B'!Q15</f>
        <v/>
      </c>
      <c r="S15" s="51">
        <f>'SYBA B'!R15</f>
        <v>0</v>
      </c>
    </row>
    <row r="16" spans="1:19" ht="15.75" customHeight="1">
      <c r="A16" s="42">
        <f>'SYBA B'!A16</f>
        <v>1160</v>
      </c>
      <c r="B16" s="44" t="str">
        <f>'SYBA B'!B16</f>
        <v>COLACO LEANNE ALISON NEVILLE</v>
      </c>
      <c r="C16" s="46" t="str">
        <f>'SYBA B'!C16</f>
        <v>HISTORY</v>
      </c>
      <c r="D16" s="58">
        <f>'SYBA B'!D16</f>
        <v>1</v>
      </c>
      <c r="E16" s="58">
        <f>'SYBA B'!E16</f>
        <v>1</v>
      </c>
      <c r="F16" s="58">
        <f>'SYBA B'!F16</f>
        <v>0</v>
      </c>
      <c r="G16" s="51">
        <f>'SYBA B'!G16</f>
        <v>1</v>
      </c>
      <c r="H16" s="51">
        <f>'SYBA B'!H16</f>
        <v>3</v>
      </c>
      <c r="I16" s="58">
        <f>'SYBA B'!I16</f>
        <v>0</v>
      </c>
      <c r="J16" s="58">
        <f>'SYBA B'!J16</f>
        <v>4</v>
      </c>
      <c r="K16" s="58">
        <f>'SYBA B'!K16</f>
        <v>1</v>
      </c>
      <c r="L16" s="56" t="str">
        <f>'SYBA B'!L16</f>
        <v/>
      </c>
      <c r="M16" s="51" t="e">
        <f t="shared" si="6"/>
        <v>#REF!</v>
      </c>
      <c r="N16" s="51" t="str">
        <f>'SYBA B'!M16</f>
        <v/>
      </c>
      <c r="O16" s="51">
        <f>'SYBA B'!N16</f>
        <v>0</v>
      </c>
      <c r="P16" s="51">
        <f>'SYBA B'!O16</f>
        <v>3</v>
      </c>
      <c r="Q16" s="51">
        <f>'SYBA B'!P16</f>
        <v>0</v>
      </c>
      <c r="R16" s="51">
        <f>'SYBA B'!Q16</f>
        <v>3</v>
      </c>
      <c r="S16" s="51">
        <f>'SYBA B'!R16</f>
        <v>0</v>
      </c>
    </row>
    <row r="17" spans="1:19" ht="15.75" customHeight="1">
      <c r="A17" s="42">
        <f>'SYBA B'!A17</f>
        <v>1161</v>
      </c>
      <c r="B17" s="44" t="str">
        <f>'SYBA B'!B17</f>
        <v>DAS ADITEYA KUMAR</v>
      </c>
      <c r="C17" s="46" t="str">
        <f>'SYBA B'!C17</f>
        <v>HISTORY</v>
      </c>
      <c r="D17" s="58">
        <f>'SYBA B'!D17</f>
        <v>5</v>
      </c>
      <c r="E17" s="58">
        <f>'SYBA B'!E17</f>
        <v>6</v>
      </c>
      <c r="F17" s="58">
        <f>'SYBA B'!F17</f>
        <v>0</v>
      </c>
      <c r="G17" s="51">
        <f>'SYBA B'!G17</f>
        <v>6</v>
      </c>
      <c r="H17" s="51">
        <f>'SYBA B'!H17</f>
        <v>5</v>
      </c>
      <c r="I17" s="58">
        <f>'SYBA B'!I17</f>
        <v>1</v>
      </c>
      <c r="J17" s="58">
        <f>'SYBA B'!J17</f>
        <v>6</v>
      </c>
      <c r="K17" s="58">
        <f>'SYBA B'!K17</f>
        <v>9</v>
      </c>
      <c r="L17" s="56" t="str">
        <f>'SYBA B'!L17</f>
        <v/>
      </c>
      <c r="M17" s="51" t="e">
        <f t="shared" si="6"/>
        <v>#REF!</v>
      </c>
      <c r="N17" s="51" t="str">
        <f>'SYBA B'!M17</f>
        <v/>
      </c>
      <c r="O17" s="51">
        <f>'SYBA B'!N17</f>
        <v>6</v>
      </c>
      <c r="P17" s="51">
        <f>'SYBA B'!O17</f>
        <v>3</v>
      </c>
      <c r="Q17" s="51">
        <f>'SYBA B'!P17</f>
        <v>0</v>
      </c>
      <c r="R17" s="51">
        <f>'SYBA B'!Q17</f>
        <v>3</v>
      </c>
      <c r="S17" s="51">
        <f>'SYBA B'!R17</f>
        <v>0</v>
      </c>
    </row>
    <row r="18" spans="1:19" ht="15.75" customHeight="1">
      <c r="A18" s="42">
        <f>'SYBA B'!A18</f>
        <v>1162</v>
      </c>
      <c r="B18" s="44" t="str">
        <f>'SYBA B'!B18</f>
        <v>DMELLO GLORIYA GEORGE</v>
      </c>
      <c r="C18" s="46" t="str">
        <f>'SYBA B'!C18</f>
        <v>ECONOMICS</v>
      </c>
      <c r="D18" s="58">
        <f>'SYBA B'!D18</f>
        <v>5</v>
      </c>
      <c r="E18" s="58">
        <f>'SYBA B'!E18</f>
        <v>6</v>
      </c>
      <c r="F18" s="58">
        <f>'SYBA B'!F18</f>
        <v>0</v>
      </c>
      <c r="G18" s="51">
        <f>'SYBA B'!G18</f>
        <v>6</v>
      </c>
      <c r="H18" s="51">
        <f>'SYBA B'!H18</f>
        <v>5</v>
      </c>
      <c r="I18" s="58">
        <f>'SYBA B'!I18</f>
        <v>1</v>
      </c>
      <c r="J18" s="58">
        <f>'SYBA B'!J18</f>
        <v>6</v>
      </c>
      <c r="K18" s="58">
        <f>'SYBA B'!K18</f>
        <v>8</v>
      </c>
      <c r="L18" s="56">
        <f>'SYBA B'!L18</f>
        <v>0</v>
      </c>
      <c r="M18" s="51" t="e">
        <f t="shared" si="6"/>
        <v>#REF!</v>
      </c>
      <c r="N18" s="51">
        <f>'SYBA B'!M18</f>
        <v>4</v>
      </c>
      <c r="O18" s="51" t="str">
        <f>'SYBA B'!N18</f>
        <v/>
      </c>
      <c r="P18" s="51" t="str">
        <f>'SYBA B'!O18</f>
        <v/>
      </c>
      <c r="Q18" s="51" t="str">
        <f>'SYBA B'!P18</f>
        <v/>
      </c>
      <c r="R18" s="51" t="str">
        <f>'SYBA B'!Q18</f>
        <v/>
      </c>
      <c r="S18" s="51">
        <f>'SYBA B'!R18</f>
        <v>0</v>
      </c>
    </row>
    <row r="19" spans="1:19" ht="15.75" customHeight="1">
      <c r="A19" s="42">
        <f>'SYBA B'!A19</f>
        <v>1163</v>
      </c>
      <c r="B19" s="44" t="str">
        <f>'SYBA B'!B19</f>
        <v>DMELLO SHAUNELLE ANTHONY</v>
      </c>
      <c r="C19" s="46" t="str">
        <f>'SYBA B'!C19</f>
        <v>HISTORY</v>
      </c>
      <c r="D19" s="58">
        <f>'SYBA B'!D19</f>
        <v>3</v>
      </c>
      <c r="E19" s="58">
        <f>'SYBA B'!E19</f>
        <v>2</v>
      </c>
      <c r="F19" s="58">
        <f>'SYBA B'!F19</f>
        <v>0</v>
      </c>
      <c r="G19" s="51">
        <f>'SYBA B'!G19</f>
        <v>2</v>
      </c>
      <c r="H19" s="51">
        <f>'SYBA B'!H19</f>
        <v>3</v>
      </c>
      <c r="I19" s="58">
        <f>'SYBA B'!I19</f>
        <v>0</v>
      </c>
      <c r="J19" s="58">
        <f>'SYBA B'!J19</f>
        <v>5</v>
      </c>
      <c r="K19" s="58">
        <f>'SYBA B'!K19</f>
        <v>3</v>
      </c>
      <c r="L19" s="56" t="str">
        <f>'SYBA B'!L19</f>
        <v/>
      </c>
      <c r="M19" s="51" t="e">
        <f t="shared" si="6"/>
        <v>#REF!</v>
      </c>
      <c r="N19" s="51" t="str">
        <f>'SYBA B'!M19</f>
        <v/>
      </c>
      <c r="O19" s="51">
        <f>'SYBA B'!N19</f>
        <v>3</v>
      </c>
      <c r="P19" s="51">
        <f>'SYBA B'!O19</f>
        <v>3</v>
      </c>
      <c r="Q19" s="51">
        <f>'SYBA B'!P19</f>
        <v>0</v>
      </c>
      <c r="R19" s="51">
        <f>'SYBA B'!Q19</f>
        <v>3</v>
      </c>
      <c r="S19" s="51">
        <f>'SYBA B'!R19</f>
        <v>0</v>
      </c>
    </row>
    <row r="20" spans="1:19" ht="15.75" customHeight="1">
      <c r="A20" s="42">
        <f>'SYBA B'!A20</f>
        <v>1164</v>
      </c>
      <c r="B20" s="44" t="str">
        <f>'SYBA B'!B20</f>
        <v>DMELLO SHILTON STEVAN</v>
      </c>
      <c r="C20" s="46" t="str">
        <f>'SYBA B'!C20</f>
        <v>HISTORY</v>
      </c>
      <c r="D20" s="58">
        <f>'SYBA B'!D20</f>
        <v>2</v>
      </c>
      <c r="E20" s="58">
        <f>'SYBA B'!E20</f>
        <v>2</v>
      </c>
      <c r="F20" s="58">
        <f>'SYBA B'!F20</f>
        <v>0</v>
      </c>
      <c r="G20" s="51">
        <f>'SYBA B'!G20</f>
        <v>2</v>
      </c>
      <c r="H20" s="51">
        <f>'SYBA B'!H20</f>
        <v>2</v>
      </c>
      <c r="I20" s="58">
        <f>'SYBA B'!I20</f>
        <v>0</v>
      </c>
      <c r="J20" s="58">
        <f>'SYBA B'!J20</f>
        <v>3</v>
      </c>
      <c r="K20" s="58">
        <f>'SYBA B'!K20</f>
        <v>4</v>
      </c>
      <c r="L20" s="56" t="str">
        <f>'SYBA B'!L20</f>
        <v/>
      </c>
      <c r="M20" s="51" t="e">
        <f t="shared" si="6"/>
        <v>#REF!</v>
      </c>
      <c r="N20" s="51" t="str">
        <f>'SYBA B'!M20</f>
        <v/>
      </c>
      <c r="O20" s="51">
        <f>'SYBA B'!N20</f>
        <v>1</v>
      </c>
      <c r="P20" s="51">
        <f>'SYBA B'!O20</f>
        <v>2</v>
      </c>
      <c r="Q20" s="51">
        <f>'SYBA B'!P20</f>
        <v>0</v>
      </c>
      <c r="R20" s="51">
        <f>'SYBA B'!Q20</f>
        <v>2</v>
      </c>
      <c r="S20" s="51">
        <f>'SYBA B'!R20</f>
        <v>0</v>
      </c>
    </row>
    <row r="21" spans="1:19" ht="15.75" customHeight="1">
      <c r="A21" s="42">
        <f>'SYBA B'!A21</f>
        <v>1165</v>
      </c>
      <c r="B21" s="44" t="str">
        <f>'SYBA B'!B21</f>
        <v>DSILVA ANDREA HAYDEN</v>
      </c>
      <c r="C21" s="46" t="str">
        <f>'SYBA B'!C21</f>
        <v>ECONOMICS</v>
      </c>
      <c r="D21" s="58">
        <f>'SYBA B'!D21</f>
        <v>2</v>
      </c>
      <c r="E21" s="58">
        <f>'SYBA B'!E21</f>
        <v>2</v>
      </c>
      <c r="F21" s="58">
        <f>'SYBA B'!F21</f>
        <v>0</v>
      </c>
      <c r="G21" s="51">
        <f>'SYBA B'!G21</f>
        <v>2</v>
      </c>
      <c r="H21" s="51">
        <f>'SYBA B'!H21</f>
        <v>3</v>
      </c>
      <c r="I21" s="58">
        <f>'SYBA B'!I21</f>
        <v>0</v>
      </c>
      <c r="J21" s="58">
        <f>'SYBA B'!J21</f>
        <v>5</v>
      </c>
      <c r="K21" s="58">
        <f>'SYBA B'!K21</f>
        <v>5</v>
      </c>
      <c r="L21" s="56">
        <f>'SYBA B'!L21</f>
        <v>0</v>
      </c>
      <c r="M21" s="51" t="e">
        <f t="shared" si="6"/>
        <v>#REF!</v>
      </c>
      <c r="N21" s="51">
        <f>'SYBA B'!M21</f>
        <v>2</v>
      </c>
      <c r="O21" s="51" t="str">
        <f>'SYBA B'!N21</f>
        <v/>
      </c>
      <c r="P21" s="51" t="str">
        <f>'SYBA B'!O21</f>
        <v/>
      </c>
      <c r="Q21" s="51" t="str">
        <f>'SYBA B'!P21</f>
        <v/>
      </c>
      <c r="R21" s="51" t="str">
        <f>'SYBA B'!Q21</f>
        <v/>
      </c>
      <c r="S21" s="51">
        <f>'SYBA B'!R21</f>
        <v>0</v>
      </c>
    </row>
    <row r="22" spans="1:19" ht="15.75" customHeight="1">
      <c r="A22" s="42">
        <f>'SYBA B'!A22</f>
        <v>1166</v>
      </c>
      <c r="B22" s="44" t="str">
        <f>'SYBA B'!B22</f>
        <v>DSILVA DENVIRA VALERIE</v>
      </c>
      <c r="C22" s="46" t="str">
        <f>'SYBA B'!C22</f>
        <v>ECONOMICS</v>
      </c>
      <c r="D22" s="58">
        <f>'SYBA B'!D22</f>
        <v>4</v>
      </c>
      <c r="E22" s="58">
        <f>'SYBA B'!E22</f>
        <v>2</v>
      </c>
      <c r="F22" s="58">
        <f>'SYBA B'!F22</f>
        <v>0</v>
      </c>
      <c r="G22" s="51">
        <f>'SYBA B'!G22</f>
        <v>2</v>
      </c>
      <c r="H22" s="51">
        <f>'SYBA B'!H22</f>
        <v>2</v>
      </c>
      <c r="I22" s="58">
        <f>'SYBA B'!I22</f>
        <v>0</v>
      </c>
      <c r="J22" s="58">
        <f>'SYBA B'!J22</f>
        <v>5</v>
      </c>
      <c r="K22" s="58">
        <f>'SYBA B'!K22</f>
        <v>7</v>
      </c>
      <c r="L22" s="56">
        <f>'SYBA B'!L22</f>
        <v>0</v>
      </c>
      <c r="M22" s="51" t="e">
        <f t="shared" si="6"/>
        <v>#REF!</v>
      </c>
      <c r="N22" s="51">
        <f>'SYBA B'!M22</f>
        <v>4</v>
      </c>
      <c r="O22" s="51" t="str">
        <f>'SYBA B'!N22</f>
        <v/>
      </c>
      <c r="P22" s="51" t="str">
        <f>'SYBA B'!O22</f>
        <v/>
      </c>
      <c r="Q22" s="51" t="str">
        <f>'SYBA B'!P22</f>
        <v/>
      </c>
      <c r="R22" s="51" t="str">
        <f>'SYBA B'!Q22</f>
        <v/>
      </c>
      <c r="S22" s="51">
        <f>'SYBA B'!R22</f>
        <v>0</v>
      </c>
    </row>
    <row r="23" spans="1:19" ht="15.75" customHeight="1">
      <c r="A23" s="42">
        <f>'SYBA B'!A23</f>
        <v>1167</v>
      </c>
      <c r="B23" s="44" t="str">
        <f>'SYBA B'!B23</f>
        <v>DSILVA NISHA MURUGAN</v>
      </c>
      <c r="C23" s="46" t="str">
        <f>'SYBA B'!C23</f>
        <v>HISTORY</v>
      </c>
      <c r="D23" s="58">
        <f>'SYBA B'!D23</f>
        <v>4</v>
      </c>
      <c r="E23" s="58">
        <f>'SYBA B'!E23</f>
        <v>6</v>
      </c>
      <c r="F23" s="58">
        <f>'SYBA B'!F23</f>
        <v>0</v>
      </c>
      <c r="G23" s="51">
        <f>'SYBA B'!G23</f>
        <v>6</v>
      </c>
      <c r="H23" s="51">
        <f>'SYBA B'!H23</f>
        <v>3</v>
      </c>
      <c r="I23" s="58">
        <f>'SYBA B'!I23</f>
        <v>1</v>
      </c>
      <c r="J23" s="58">
        <f>'SYBA B'!J23</f>
        <v>6</v>
      </c>
      <c r="K23" s="58">
        <f>'SYBA B'!K23</f>
        <v>8</v>
      </c>
      <c r="L23" s="56" t="str">
        <f>'SYBA B'!L23</f>
        <v/>
      </c>
      <c r="M23" s="51" t="e">
        <f t="shared" si="6"/>
        <v>#REF!</v>
      </c>
      <c r="N23" s="51" t="str">
        <f>'SYBA B'!M23</f>
        <v/>
      </c>
      <c r="O23" s="51">
        <f>'SYBA B'!N23</f>
        <v>3</v>
      </c>
      <c r="P23" s="51">
        <f>'SYBA B'!O23</f>
        <v>2</v>
      </c>
      <c r="Q23" s="51">
        <f>'SYBA B'!P23</f>
        <v>0</v>
      </c>
      <c r="R23" s="51">
        <f>'SYBA B'!Q23</f>
        <v>2</v>
      </c>
      <c r="S23" s="51">
        <f>'SYBA B'!R23</f>
        <v>0</v>
      </c>
    </row>
    <row r="24" spans="1:19" ht="15.75" customHeight="1">
      <c r="A24" s="42">
        <f>'SYBA B'!A24</f>
        <v>1168</v>
      </c>
      <c r="B24" s="44" t="str">
        <f>'SYBA B'!B24</f>
        <v>DSILVA ROSHAN MURUGAN</v>
      </c>
      <c r="C24" s="46" t="str">
        <f>'SYBA B'!C24</f>
        <v>HISTORY</v>
      </c>
      <c r="D24" s="58">
        <f>'SYBA B'!D24</f>
        <v>2</v>
      </c>
      <c r="E24" s="58">
        <f>'SYBA B'!E24</f>
        <v>4</v>
      </c>
      <c r="F24" s="58">
        <f>'SYBA B'!F24</f>
        <v>0</v>
      </c>
      <c r="G24" s="51">
        <f>'SYBA B'!G24</f>
        <v>4</v>
      </c>
      <c r="H24" s="51">
        <f>'SYBA B'!H24</f>
        <v>2</v>
      </c>
      <c r="I24" s="58">
        <f>'SYBA B'!I24</f>
        <v>1</v>
      </c>
      <c r="J24" s="58">
        <f>'SYBA B'!J24</f>
        <v>4</v>
      </c>
      <c r="K24" s="58">
        <f>'SYBA B'!K24</f>
        <v>8</v>
      </c>
      <c r="L24" s="56" t="str">
        <f>'SYBA B'!L24</f>
        <v/>
      </c>
      <c r="M24" s="51" t="e">
        <f t="shared" si="6"/>
        <v>#REF!</v>
      </c>
      <c r="N24" s="51" t="str">
        <f>'SYBA B'!M24</f>
        <v/>
      </c>
      <c r="O24" s="51">
        <f>'SYBA B'!N24</f>
        <v>1</v>
      </c>
      <c r="P24" s="51">
        <f>'SYBA B'!O24</f>
        <v>1</v>
      </c>
      <c r="Q24" s="51">
        <f>'SYBA B'!P24</f>
        <v>0</v>
      </c>
      <c r="R24" s="51">
        <f>'SYBA B'!Q24</f>
        <v>1</v>
      </c>
      <c r="S24" s="51">
        <f>'SYBA B'!R24</f>
        <v>0</v>
      </c>
    </row>
    <row r="25" spans="1:19" ht="15.75" customHeight="1">
      <c r="A25" s="42">
        <f>'SYBA B'!A25</f>
        <v>1169</v>
      </c>
      <c r="B25" s="44" t="str">
        <f>'SYBA B'!B25</f>
        <v>DSOUZA ANCILLA JOEL</v>
      </c>
      <c r="C25" s="46" t="str">
        <f>'SYBA B'!C25</f>
        <v>HISTORY</v>
      </c>
      <c r="D25" s="58">
        <f>'SYBA B'!D25</f>
        <v>2</v>
      </c>
      <c r="E25" s="58">
        <f>'SYBA B'!E25</f>
        <v>1</v>
      </c>
      <c r="F25" s="58">
        <f>'SYBA B'!F25</f>
        <v>0</v>
      </c>
      <c r="G25" s="51">
        <f>'SYBA B'!G25</f>
        <v>1</v>
      </c>
      <c r="H25" s="51">
        <f>'SYBA B'!H25</f>
        <v>0</v>
      </c>
      <c r="I25" s="58">
        <f>'SYBA B'!I25</f>
        <v>0</v>
      </c>
      <c r="J25" s="58">
        <f>'SYBA B'!J25</f>
        <v>3</v>
      </c>
      <c r="K25" s="58">
        <f>'SYBA B'!K25</f>
        <v>2</v>
      </c>
      <c r="L25" s="56" t="str">
        <f>'SYBA B'!L25</f>
        <v/>
      </c>
      <c r="M25" s="51" t="e">
        <f t="shared" si="6"/>
        <v>#REF!</v>
      </c>
      <c r="N25" s="51" t="str">
        <f>'SYBA B'!M25</f>
        <v/>
      </c>
      <c r="O25" s="51">
        <f>'SYBA B'!N25</f>
        <v>2</v>
      </c>
      <c r="P25" s="51">
        <f>'SYBA B'!O25</f>
        <v>2</v>
      </c>
      <c r="Q25" s="51">
        <f>'SYBA B'!P25</f>
        <v>0</v>
      </c>
      <c r="R25" s="51">
        <f>'SYBA B'!Q25</f>
        <v>2</v>
      </c>
      <c r="S25" s="51">
        <f>'SYBA B'!R25</f>
        <v>0</v>
      </c>
    </row>
    <row r="26" spans="1:19" ht="15.75" customHeight="1">
      <c r="A26" s="42">
        <f>'SYBA B'!A26</f>
        <v>1170</v>
      </c>
      <c r="B26" s="44" t="str">
        <f>'SYBA B'!B26</f>
        <v>D'SOUZA CYNANDA MARCINA</v>
      </c>
      <c r="C26" s="46" t="str">
        <f>'SYBA B'!C26</f>
        <v>HISTORY</v>
      </c>
      <c r="D26" s="58">
        <f>'SYBA B'!D26</f>
        <v>0</v>
      </c>
      <c r="E26" s="58">
        <f>'SYBA B'!E26</f>
        <v>1</v>
      </c>
      <c r="F26" s="58">
        <f>'SYBA B'!F26</f>
        <v>0</v>
      </c>
      <c r="G26" s="51">
        <f>'SYBA B'!G26</f>
        <v>1</v>
      </c>
      <c r="H26" s="51">
        <f>'SYBA B'!H26</f>
        <v>0</v>
      </c>
      <c r="I26" s="58">
        <f>'SYBA B'!I26</f>
        <v>0</v>
      </c>
      <c r="J26" s="58">
        <f>'SYBA B'!J26</f>
        <v>2</v>
      </c>
      <c r="K26" s="58">
        <f>'SYBA B'!K26</f>
        <v>2</v>
      </c>
      <c r="L26" s="56" t="str">
        <f>'SYBA B'!L26</f>
        <v/>
      </c>
      <c r="M26" s="51" t="e">
        <f t="shared" si="6"/>
        <v>#REF!</v>
      </c>
      <c r="N26" s="51" t="str">
        <f>'SYBA B'!M26</f>
        <v/>
      </c>
      <c r="O26" s="51">
        <f>'SYBA B'!N26</f>
        <v>1</v>
      </c>
      <c r="P26" s="51">
        <f>'SYBA B'!O26</f>
        <v>1</v>
      </c>
      <c r="Q26" s="51">
        <f>'SYBA B'!P26</f>
        <v>0</v>
      </c>
      <c r="R26" s="51">
        <f>'SYBA B'!Q26</f>
        <v>1</v>
      </c>
      <c r="S26" s="51">
        <f>'SYBA B'!R26</f>
        <v>0</v>
      </c>
    </row>
    <row r="27" spans="1:19" ht="15.75" customHeight="1">
      <c r="A27" s="42">
        <f>'SYBA B'!A27</f>
        <v>1171</v>
      </c>
      <c r="B27" s="44" t="str">
        <f>'SYBA B'!B27</f>
        <v>DSOUZA GRISELDA CLARENCE</v>
      </c>
      <c r="C27" s="46" t="str">
        <f>'SYBA B'!C27</f>
        <v>ECONOMICS</v>
      </c>
      <c r="D27" s="58">
        <f>'SYBA B'!D27</f>
        <v>4</v>
      </c>
      <c r="E27" s="58">
        <f>'SYBA B'!E27</f>
        <v>5</v>
      </c>
      <c r="F27" s="58">
        <f>'SYBA B'!F27</f>
        <v>0</v>
      </c>
      <c r="G27" s="51">
        <f>'SYBA B'!G27</f>
        <v>5</v>
      </c>
      <c r="H27" s="51">
        <f>'SYBA B'!H27</f>
        <v>5</v>
      </c>
      <c r="I27" s="58">
        <f>'SYBA B'!I27</f>
        <v>1</v>
      </c>
      <c r="J27" s="58">
        <f>'SYBA B'!J27</f>
        <v>5</v>
      </c>
      <c r="K27" s="58">
        <f>'SYBA B'!K27</f>
        <v>7</v>
      </c>
      <c r="L27" s="56">
        <f>'SYBA B'!L27</f>
        <v>0</v>
      </c>
      <c r="M27" s="51" t="e">
        <f t="shared" si="6"/>
        <v>#REF!</v>
      </c>
      <c r="N27" s="51">
        <f>'SYBA B'!M27</f>
        <v>4</v>
      </c>
      <c r="O27" s="51" t="str">
        <f>'SYBA B'!N27</f>
        <v/>
      </c>
      <c r="P27" s="51" t="str">
        <f>'SYBA B'!O27</f>
        <v/>
      </c>
      <c r="Q27" s="51" t="str">
        <f>'SYBA B'!P27</f>
        <v/>
      </c>
      <c r="R27" s="51" t="str">
        <f>'SYBA B'!Q27</f>
        <v/>
      </c>
      <c r="S27" s="51">
        <f>'SYBA B'!R27</f>
        <v>0</v>
      </c>
    </row>
    <row r="28" spans="1:19" ht="15.75" customHeight="1">
      <c r="A28" s="42">
        <f>'SYBA B'!A28</f>
        <v>1172</v>
      </c>
      <c r="B28" s="44" t="str">
        <f>'SYBA B'!B28</f>
        <v>DSOUZA LIZVEENA GILBERT</v>
      </c>
      <c r="C28" s="46" t="str">
        <f>'SYBA B'!C28</f>
        <v>ECONOMICS</v>
      </c>
      <c r="D28" s="58">
        <f>'SYBA B'!D28</f>
        <v>2</v>
      </c>
      <c r="E28" s="58">
        <f>'SYBA B'!E28</f>
        <v>4</v>
      </c>
      <c r="F28" s="58">
        <f>'SYBA B'!F28</f>
        <v>0</v>
      </c>
      <c r="G28" s="51">
        <f>'SYBA B'!G28</f>
        <v>4</v>
      </c>
      <c r="H28" s="51">
        <f>'SYBA B'!H28</f>
        <v>2</v>
      </c>
      <c r="I28" s="58">
        <f>'SYBA B'!I28</f>
        <v>0</v>
      </c>
      <c r="J28" s="58">
        <f>'SYBA B'!J28</f>
        <v>6</v>
      </c>
      <c r="K28" s="58">
        <f>'SYBA B'!K28</f>
        <v>3</v>
      </c>
      <c r="L28" s="56">
        <f>'SYBA B'!L28</f>
        <v>0</v>
      </c>
      <c r="M28" s="51" t="e">
        <f t="shared" si="6"/>
        <v>#REF!</v>
      </c>
      <c r="N28" s="51">
        <f>'SYBA B'!M28</f>
        <v>0</v>
      </c>
      <c r="O28" s="51" t="str">
        <f>'SYBA B'!N28</f>
        <v/>
      </c>
      <c r="P28" s="51" t="str">
        <f>'SYBA B'!O28</f>
        <v/>
      </c>
      <c r="Q28" s="51" t="str">
        <f>'SYBA B'!P28</f>
        <v/>
      </c>
      <c r="R28" s="51" t="str">
        <f>'SYBA B'!Q28</f>
        <v/>
      </c>
      <c r="S28" s="51">
        <f>'SYBA B'!R28</f>
        <v>0</v>
      </c>
    </row>
    <row r="29" spans="1:19" ht="18.75">
      <c r="A29" s="42">
        <f>'SYBA B'!A29</f>
        <v>1173</v>
      </c>
      <c r="B29" s="44" t="str">
        <f>'SYBA B'!B29</f>
        <v>DSOUZA MARIAN AUSTIN</v>
      </c>
      <c r="C29" s="46" t="str">
        <f>'SYBA B'!C29</f>
        <v>ECONOMICS</v>
      </c>
      <c r="D29" s="58">
        <f>'SYBA B'!D29</f>
        <v>2</v>
      </c>
      <c r="E29" s="58">
        <f>'SYBA B'!E29</f>
        <v>0</v>
      </c>
      <c r="F29" s="58">
        <f>'SYBA B'!F29</f>
        <v>0</v>
      </c>
      <c r="G29" s="51">
        <f>'SYBA B'!G29</f>
        <v>0</v>
      </c>
      <c r="H29" s="51">
        <f>'SYBA B'!H29</f>
        <v>3</v>
      </c>
      <c r="I29" s="58">
        <f>'SYBA B'!I29</f>
        <v>0</v>
      </c>
      <c r="J29" s="58">
        <f>'SYBA B'!J29</f>
        <v>5</v>
      </c>
      <c r="K29" s="58">
        <f>'SYBA B'!K29</f>
        <v>4</v>
      </c>
      <c r="L29" s="56">
        <f>'SYBA B'!L29</f>
        <v>0</v>
      </c>
      <c r="M29" s="51" t="e">
        <f t="shared" si="6"/>
        <v>#REF!</v>
      </c>
      <c r="N29" s="51">
        <f>'SYBA B'!M29</f>
        <v>2</v>
      </c>
      <c r="O29" s="51" t="str">
        <f>'SYBA B'!N29</f>
        <v/>
      </c>
      <c r="P29" s="51" t="str">
        <f>'SYBA B'!O29</f>
        <v/>
      </c>
      <c r="Q29" s="51" t="str">
        <f>'SYBA B'!P29</f>
        <v/>
      </c>
      <c r="R29" s="51" t="str">
        <f>'SYBA B'!Q29</f>
        <v/>
      </c>
      <c r="S29" s="51">
        <f>'SYBA B'!R29</f>
        <v>0</v>
      </c>
    </row>
    <row r="30" spans="1:19" ht="18.75">
      <c r="A30" s="42">
        <f>'SYBA B'!A30</f>
        <v>1174</v>
      </c>
      <c r="B30" s="44" t="str">
        <f>'SYBA B'!B30</f>
        <v>DSOUZA ROUSHEL GENE</v>
      </c>
      <c r="C30" s="46" t="str">
        <f>'SYBA B'!C30</f>
        <v>HISTORY</v>
      </c>
      <c r="D30" s="58">
        <f>'SYBA B'!D30</f>
        <v>0</v>
      </c>
      <c r="E30" s="58">
        <f>'SYBA B'!E30</f>
        <v>2</v>
      </c>
      <c r="F30" s="58">
        <f>'SYBA B'!F30</f>
        <v>0</v>
      </c>
      <c r="G30" s="51">
        <f>'SYBA B'!G30</f>
        <v>2</v>
      </c>
      <c r="H30" s="51">
        <f>'SYBA B'!H30</f>
        <v>3</v>
      </c>
      <c r="I30" s="58">
        <f>'SYBA B'!I30</f>
        <v>0</v>
      </c>
      <c r="J30" s="58">
        <f>'SYBA B'!J30</f>
        <v>3</v>
      </c>
      <c r="K30" s="58">
        <f>'SYBA B'!K30</f>
        <v>3</v>
      </c>
      <c r="L30" s="56" t="str">
        <f>'SYBA B'!L30</f>
        <v/>
      </c>
      <c r="M30" s="51" t="e">
        <f t="shared" si="6"/>
        <v>#REF!</v>
      </c>
      <c r="N30" s="51" t="str">
        <f>'SYBA B'!M30</f>
        <v/>
      </c>
      <c r="O30" s="51">
        <f>'SYBA B'!N30</f>
        <v>1</v>
      </c>
      <c r="P30" s="51">
        <f>'SYBA B'!O30</f>
        <v>3</v>
      </c>
      <c r="Q30" s="51">
        <f>'SYBA B'!P30</f>
        <v>0</v>
      </c>
      <c r="R30" s="51">
        <f>'SYBA B'!Q30</f>
        <v>3</v>
      </c>
      <c r="S30" s="51">
        <f>'SYBA B'!R30</f>
        <v>0</v>
      </c>
    </row>
    <row r="31" spans="1:19" ht="18.75">
      <c r="A31" s="42">
        <f>'SYBA B'!A31</f>
        <v>1175</v>
      </c>
      <c r="B31" s="44" t="str">
        <f>'SYBA B'!B31</f>
        <v>DSOUZA SHERWIN ISSAC MARIO</v>
      </c>
      <c r="C31" s="46" t="str">
        <f>'SYBA B'!C31</f>
        <v>ECONOMICS</v>
      </c>
      <c r="D31" s="58">
        <f>'SYBA B'!D31</f>
        <v>3</v>
      </c>
      <c r="E31" s="58">
        <f>'SYBA B'!E31</f>
        <v>6</v>
      </c>
      <c r="F31" s="58">
        <f>'SYBA B'!F31</f>
        <v>0</v>
      </c>
      <c r="G31" s="51">
        <f>'SYBA B'!G31</f>
        <v>6</v>
      </c>
      <c r="H31" s="51">
        <f>'SYBA B'!H31</f>
        <v>3</v>
      </c>
      <c r="I31" s="58">
        <f>'SYBA B'!I31</f>
        <v>0</v>
      </c>
      <c r="J31" s="58">
        <f>'SYBA B'!J31</f>
        <v>5</v>
      </c>
      <c r="K31" s="58">
        <f>'SYBA B'!K31</f>
        <v>4</v>
      </c>
      <c r="L31" s="56">
        <f>'SYBA B'!L31</f>
        <v>0</v>
      </c>
      <c r="M31" s="51" t="e">
        <f t="shared" si="6"/>
        <v>#REF!</v>
      </c>
      <c r="N31" s="51">
        <f>'SYBA B'!M31</f>
        <v>1</v>
      </c>
      <c r="O31" s="51" t="str">
        <f>'SYBA B'!N31</f>
        <v/>
      </c>
      <c r="P31" s="51" t="str">
        <f>'SYBA B'!O31</f>
        <v/>
      </c>
      <c r="Q31" s="51" t="str">
        <f>'SYBA B'!P31</f>
        <v/>
      </c>
      <c r="R31" s="51" t="str">
        <f>'SYBA B'!Q31</f>
        <v/>
      </c>
      <c r="S31" s="51">
        <f>'SYBA B'!R31</f>
        <v>0</v>
      </c>
    </row>
    <row r="32" spans="1:19" ht="18.75">
      <c r="A32" s="42">
        <f>'SYBA B'!A32</f>
        <v>1176</v>
      </c>
      <c r="B32" s="44" t="str">
        <f>'SYBA B'!B32</f>
        <v>DSOUZA VICTOR ROBERT</v>
      </c>
      <c r="C32" s="46" t="str">
        <f>'SYBA B'!C32</f>
        <v>ECONOMICS</v>
      </c>
      <c r="D32" s="58">
        <f>'SYBA B'!D32</f>
        <v>3</v>
      </c>
      <c r="E32" s="58">
        <f>'SYBA B'!E32</f>
        <v>2</v>
      </c>
      <c r="F32" s="58">
        <f>'SYBA B'!F32</f>
        <v>0</v>
      </c>
      <c r="G32" s="51">
        <f>'SYBA B'!G32</f>
        <v>2</v>
      </c>
      <c r="H32" s="51">
        <f>'SYBA B'!H32</f>
        <v>2</v>
      </c>
      <c r="I32" s="58">
        <f>'SYBA B'!I32</f>
        <v>0</v>
      </c>
      <c r="J32" s="58">
        <f>'SYBA B'!J32</f>
        <v>4</v>
      </c>
      <c r="K32" s="58">
        <f>'SYBA B'!K32</f>
        <v>3</v>
      </c>
      <c r="L32" s="56">
        <f>'SYBA B'!L32</f>
        <v>0</v>
      </c>
      <c r="M32" s="51" t="e">
        <f t="shared" si="6"/>
        <v>#REF!</v>
      </c>
      <c r="N32" s="51">
        <f>'SYBA B'!M32</f>
        <v>3</v>
      </c>
      <c r="O32" s="51" t="str">
        <f>'SYBA B'!N32</f>
        <v/>
      </c>
      <c r="P32" s="51" t="str">
        <f>'SYBA B'!O32</f>
        <v/>
      </c>
      <c r="Q32" s="51" t="str">
        <f>'SYBA B'!P32</f>
        <v/>
      </c>
      <c r="R32" s="51" t="str">
        <f>'SYBA B'!Q32</f>
        <v/>
      </c>
      <c r="S32" s="51">
        <f>'SYBA B'!R32</f>
        <v>0</v>
      </c>
    </row>
    <row r="33" spans="1:19" ht="18.75">
      <c r="A33" s="42">
        <f>'SYBA B'!A33</f>
        <v>1177</v>
      </c>
      <c r="B33" s="44" t="str">
        <f>'SYBA B'!B33</f>
        <v>FERNANDES ALECIASTEPHEN</v>
      </c>
      <c r="C33" s="46" t="str">
        <f>'SYBA B'!C33</f>
        <v>ECONOMICS</v>
      </c>
      <c r="D33" s="58">
        <f>'SYBA B'!D33</f>
        <v>0</v>
      </c>
      <c r="E33" s="58">
        <f>'SYBA B'!E33</f>
        <v>6</v>
      </c>
      <c r="F33" s="58">
        <f>'SYBA B'!F33</f>
        <v>0</v>
      </c>
      <c r="G33" s="51">
        <f>'SYBA B'!G33</f>
        <v>6</v>
      </c>
      <c r="H33" s="51">
        <f>'SYBA B'!H33</f>
        <v>5</v>
      </c>
      <c r="I33" s="58">
        <f>'SYBA B'!I33</f>
        <v>1</v>
      </c>
      <c r="J33" s="58">
        <f>'SYBA B'!J33</f>
        <v>6</v>
      </c>
      <c r="K33" s="58">
        <f>'SYBA B'!K33</f>
        <v>10</v>
      </c>
      <c r="L33" s="56">
        <f>'SYBA B'!L33</f>
        <v>0</v>
      </c>
      <c r="M33" s="51" t="e">
        <f t="shared" si="6"/>
        <v>#REF!</v>
      </c>
      <c r="N33" s="51">
        <f>'SYBA B'!M33</f>
        <v>4</v>
      </c>
      <c r="O33" s="51" t="str">
        <f>'SYBA B'!N33</f>
        <v/>
      </c>
      <c r="P33" s="51" t="str">
        <f>'SYBA B'!O33</f>
        <v/>
      </c>
      <c r="Q33" s="51" t="str">
        <f>'SYBA B'!P33</f>
        <v/>
      </c>
      <c r="R33" s="51" t="str">
        <f>'SYBA B'!Q33</f>
        <v/>
      </c>
      <c r="S33" s="51">
        <f>'SYBA B'!R33</f>
        <v>0</v>
      </c>
    </row>
    <row r="34" spans="1:19" ht="18.75">
      <c r="A34" s="42">
        <f>'SYBA B'!A34</f>
        <v>1178</v>
      </c>
      <c r="B34" s="44" t="str">
        <f>'SYBA B'!B34</f>
        <v>FERNANDES GENIS AGNELO</v>
      </c>
      <c r="C34" s="46" t="str">
        <f>'SYBA B'!C34</f>
        <v>ECONOMICS</v>
      </c>
      <c r="D34" s="58">
        <f>'SYBA B'!D34</f>
        <v>0</v>
      </c>
      <c r="E34" s="58">
        <f>'SYBA B'!E34</f>
        <v>0</v>
      </c>
      <c r="F34" s="58">
        <f>'SYBA B'!F34</f>
        <v>0</v>
      </c>
      <c r="G34" s="51">
        <f>'SYBA B'!G34</f>
        <v>0</v>
      </c>
      <c r="H34" s="51">
        <f>'SYBA B'!H34</f>
        <v>1</v>
      </c>
      <c r="I34" s="58">
        <f>'SYBA B'!I34</f>
        <v>0</v>
      </c>
      <c r="J34" s="58">
        <f>'SYBA B'!J34</f>
        <v>2</v>
      </c>
      <c r="K34" s="58">
        <f>'SYBA B'!K34</f>
        <v>0</v>
      </c>
      <c r="L34" s="56">
        <f>'SYBA B'!L34</f>
        <v>0</v>
      </c>
      <c r="M34" s="51" t="e">
        <f t="shared" si="6"/>
        <v>#REF!</v>
      </c>
      <c r="N34" s="51">
        <f>'SYBA B'!M34</f>
        <v>0</v>
      </c>
      <c r="O34" s="51" t="str">
        <f>'SYBA B'!N34</f>
        <v/>
      </c>
      <c r="P34" s="51" t="str">
        <f>'SYBA B'!O34</f>
        <v/>
      </c>
      <c r="Q34" s="51" t="str">
        <f>'SYBA B'!P34</f>
        <v/>
      </c>
      <c r="R34" s="51" t="str">
        <f>'SYBA B'!Q34</f>
        <v/>
      </c>
      <c r="S34" s="51">
        <f>'SYBA B'!R34</f>
        <v>0</v>
      </c>
    </row>
    <row r="35" spans="1:19" ht="18.75">
      <c r="A35" s="42">
        <f>'SYBA B'!A35</f>
        <v>1179</v>
      </c>
      <c r="B35" s="44" t="str">
        <f>'SYBA B'!B35</f>
        <v>FERNANDES JULIA JOYCE</v>
      </c>
      <c r="C35" s="46" t="str">
        <f>'SYBA B'!C35</f>
        <v>HISTORY</v>
      </c>
      <c r="D35" s="58">
        <f>'SYBA B'!D35</f>
        <v>2</v>
      </c>
      <c r="E35" s="58">
        <f>'SYBA B'!E35</f>
        <v>1</v>
      </c>
      <c r="F35" s="58">
        <f>'SYBA B'!F35</f>
        <v>0</v>
      </c>
      <c r="G35" s="51">
        <f>'SYBA B'!G35</f>
        <v>1</v>
      </c>
      <c r="H35" s="51">
        <f>'SYBA B'!H35</f>
        <v>2</v>
      </c>
      <c r="I35" s="58">
        <f>'SYBA B'!I35</f>
        <v>0</v>
      </c>
      <c r="J35" s="58">
        <f>'SYBA B'!J35</f>
        <v>3</v>
      </c>
      <c r="K35" s="58">
        <f>'SYBA B'!K35</f>
        <v>3</v>
      </c>
      <c r="L35" s="56" t="str">
        <f>'SYBA B'!L35</f>
        <v/>
      </c>
      <c r="M35" s="51" t="e">
        <f t="shared" si="6"/>
        <v>#REF!</v>
      </c>
      <c r="N35" s="51" t="str">
        <f>'SYBA B'!M35</f>
        <v/>
      </c>
      <c r="O35" s="51">
        <f>'SYBA B'!N35</f>
        <v>2</v>
      </c>
      <c r="P35" s="51">
        <f>'SYBA B'!O35</f>
        <v>2</v>
      </c>
      <c r="Q35" s="51">
        <f>'SYBA B'!P35</f>
        <v>0</v>
      </c>
      <c r="R35" s="51">
        <f>'SYBA B'!Q35</f>
        <v>2</v>
      </c>
      <c r="S35" s="51">
        <f>'SYBA B'!R35</f>
        <v>0</v>
      </c>
    </row>
    <row r="36" spans="1:19" ht="18.75">
      <c r="A36" s="42">
        <f>'SYBA B'!A36</f>
        <v>1180</v>
      </c>
      <c r="B36" s="44" t="str">
        <f>'SYBA B'!B36</f>
        <v>FERNANDES MIRELL LUCIAN FRANCIS</v>
      </c>
      <c r="C36" s="46" t="str">
        <f>'SYBA B'!C36</f>
        <v>HISTORY</v>
      </c>
      <c r="D36" s="58">
        <f>'SYBA B'!D36</f>
        <v>4</v>
      </c>
      <c r="E36" s="58">
        <f>'SYBA B'!E36</f>
        <v>5</v>
      </c>
      <c r="F36" s="58">
        <f>'SYBA B'!F36</f>
        <v>0</v>
      </c>
      <c r="G36" s="51">
        <f>'SYBA B'!G36</f>
        <v>5</v>
      </c>
      <c r="H36" s="51">
        <f>'SYBA B'!H36</f>
        <v>3</v>
      </c>
      <c r="I36" s="58">
        <f>'SYBA B'!I36</f>
        <v>0</v>
      </c>
      <c r="J36" s="58">
        <f>'SYBA B'!J36</f>
        <v>4</v>
      </c>
      <c r="K36" s="58">
        <f>'SYBA B'!K36</f>
        <v>5</v>
      </c>
      <c r="L36" s="56" t="str">
        <f>'SYBA B'!L36</f>
        <v/>
      </c>
      <c r="M36" s="51" t="e">
        <f t="shared" si="6"/>
        <v>#REF!</v>
      </c>
      <c r="N36" s="51" t="str">
        <f>'SYBA B'!M36</f>
        <v/>
      </c>
      <c r="O36" s="51">
        <f>'SYBA B'!N36</f>
        <v>4</v>
      </c>
      <c r="P36" s="51">
        <f>'SYBA B'!O36</f>
        <v>2</v>
      </c>
      <c r="Q36" s="51">
        <f>'SYBA B'!P36</f>
        <v>0</v>
      </c>
      <c r="R36" s="51">
        <f>'SYBA B'!Q36</f>
        <v>2</v>
      </c>
      <c r="S36" s="51">
        <f>'SYBA B'!R36</f>
        <v>0</v>
      </c>
    </row>
    <row r="37" spans="1:19" ht="18.75">
      <c r="A37" s="42">
        <f>'SYBA B'!A37</f>
        <v>1181</v>
      </c>
      <c r="B37" s="44" t="str">
        <f>'SYBA B'!B37</f>
        <v>FERNANDES VENISHA DIAGO</v>
      </c>
      <c r="C37" s="46" t="str">
        <f>'SYBA B'!C37</f>
        <v>HISTORY</v>
      </c>
      <c r="D37" s="58">
        <f>'SYBA B'!D37</f>
        <v>2</v>
      </c>
      <c r="E37" s="58">
        <f>'SYBA B'!E37</f>
        <v>1</v>
      </c>
      <c r="F37" s="58">
        <f>'SYBA B'!F37</f>
        <v>0</v>
      </c>
      <c r="G37" s="51">
        <f>'SYBA B'!G37</f>
        <v>1</v>
      </c>
      <c r="H37" s="51">
        <f>'SYBA B'!H37</f>
        <v>2</v>
      </c>
      <c r="I37" s="58">
        <f>'SYBA B'!I37</f>
        <v>0</v>
      </c>
      <c r="J37" s="58">
        <f>'SYBA B'!J37</f>
        <v>3</v>
      </c>
      <c r="K37" s="58">
        <f>'SYBA B'!K37</f>
        <v>1</v>
      </c>
      <c r="L37" s="56" t="str">
        <f>'SYBA B'!L37</f>
        <v/>
      </c>
      <c r="M37" s="51" t="e">
        <f t="shared" si="6"/>
        <v>#REF!</v>
      </c>
      <c r="N37" s="51" t="str">
        <f>'SYBA B'!M37</f>
        <v/>
      </c>
      <c r="O37" s="51">
        <f>'SYBA B'!N37</f>
        <v>3</v>
      </c>
      <c r="P37" s="51">
        <f>'SYBA B'!O37</f>
        <v>1</v>
      </c>
      <c r="Q37" s="51">
        <f>'SYBA B'!P37</f>
        <v>0</v>
      </c>
      <c r="R37" s="51">
        <f>'SYBA B'!Q37</f>
        <v>1</v>
      </c>
      <c r="S37" s="51">
        <f>'SYBA B'!R37</f>
        <v>0</v>
      </c>
    </row>
    <row r="38" spans="1:19" ht="18.75">
      <c r="A38" s="42">
        <f>'SYBA B'!A38</f>
        <v>1182</v>
      </c>
      <c r="B38" s="44" t="str">
        <f>'SYBA B'!B38</f>
        <v>FERREIRA CHELSEA MARIAH</v>
      </c>
      <c r="C38" s="46" t="str">
        <f>'SYBA B'!C38</f>
        <v>HISTORY</v>
      </c>
      <c r="D38" s="58">
        <f>'SYBA B'!D38</f>
        <v>1</v>
      </c>
      <c r="E38" s="58">
        <f>'SYBA B'!E38</f>
        <v>2</v>
      </c>
      <c r="F38" s="58">
        <f>'SYBA B'!F38</f>
        <v>0</v>
      </c>
      <c r="G38" s="51">
        <f>'SYBA B'!G38</f>
        <v>2</v>
      </c>
      <c r="H38" s="51">
        <f>'SYBA B'!H38</f>
        <v>1</v>
      </c>
      <c r="I38" s="58">
        <f>'SYBA B'!I38</f>
        <v>0</v>
      </c>
      <c r="J38" s="58">
        <f>'SYBA B'!J38</f>
        <v>0</v>
      </c>
      <c r="K38" s="58">
        <f>'SYBA B'!K38</f>
        <v>4</v>
      </c>
      <c r="L38" s="56" t="str">
        <f>'SYBA B'!L38</f>
        <v/>
      </c>
      <c r="M38" s="51" t="e">
        <f t="shared" si="6"/>
        <v>#REF!</v>
      </c>
      <c r="N38" s="51" t="str">
        <f>'SYBA B'!M38</f>
        <v/>
      </c>
      <c r="O38" s="51">
        <f>'SYBA B'!N38</f>
        <v>2</v>
      </c>
      <c r="P38" s="51">
        <f>'SYBA B'!O38</f>
        <v>0</v>
      </c>
      <c r="Q38" s="51">
        <f>'SYBA B'!P38</f>
        <v>0</v>
      </c>
      <c r="R38" s="51">
        <f>'SYBA B'!Q38</f>
        <v>0</v>
      </c>
      <c r="S38" s="51">
        <f>'SYBA B'!R38</f>
        <v>0</v>
      </c>
    </row>
    <row r="39" spans="1:19" ht="18.75">
      <c r="A39" s="42">
        <f>'SYBA B'!A39</f>
        <v>1183</v>
      </c>
      <c r="B39" s="44" t="str">
        <f>'SYBA B'!B39</f>
        <v>GAONKAR SUCHITA SITARAM</v>
      </c>
      <c r="C39" s="46" t="str">
        <f>'SYBA B'!C39</f>
        <v>ECONOMICS</v>
      </c>
      <c r="D39" s="58">
        <f>'SYBA B'!D39</f>
        <v>1</v>
      </c>
      <c r="E39" s="58">
        <f>'SYBA B'!E39</f>
        <v>3</v>
      </c>
      <c r="F39" s="58">
        <f>'SYBA B'!F39</f>
        <v>0</v>
      </c>
      <c r="G39" s="51">
        <f>'SYBA B'!G39</f>
        <v>3</v>
      </c>
      <c r="H39" s="51">
        <f>'SYBA B'!H39</f>
        <v>1</v>
      </c>
      <c r="I39" s="58">
        <f>'SYBA B'!I39</f>
        <v>0</v>
      </c>
      <c r="J39" s="58">
        <f>'SYBA B'!J39</f>
        <v>3</v>
      </c>
      <c r="K39" s="58">
        <f>'SYBA B'!K39</f>
        <v>3</v>
      </c>
      <c r="L39" s="56">
        <f>'SYBA B'!L39</f>
        <v>0</v>
      </c>
      <c r="M39" s="51" t="e">
        <f t="shared" si="6"/>
        <v>#REF!</v>
      </c>
      <c r="N39" s="51">
        <f>'SYBA B'!M39</f>
        <v>2</v>
      </c>
      <c r="O39" s="51" t="str">
        <f>'SYBA B'!N39</f>
        <v/>
      </c>
      <c r="P39" s="51" t="str">
        <f>'SYBA B'!O39</f>
        <v/>
      </c>
      <c r="Q39" s="51" t="str">
        <f>'SYBA B'!P39</f>
        <v/>
      </c>
      <c r="R39" s="51" t="str">
        <f>'SYBA B'!Q39</f>
        <v/>
      </c>
      <c r="S39" s="51">
        <f>'SYBA B'!R39</f>
        <v>0</v>
      </c>
    </row>
    <row r="40" spans="1:19" ht="18.75">
      <c r="A40" s="42">
        <f>'SYBA B'!A40</f>
        <v>1184</v>
      </c>
      <c r="B40" s="44" t="str">
        <f>'SYBA B'!B40</f>
        <v>GODINHO ZUBIENKA DOMINIC</v>
      </c>
      <c r="C40" s="46" t="str">
        <f>'SYBA B'!C40</f>
        <v>HISTORY</v>
      </c>
      <c r="D40" s="58">
        <f>'SYBA B'!D40</f>
        <v>2</v>
      </c>
      <c r="E40" s="58">
        <f>'SYBA B'!E40</f>
        <v>2</v>
      </c>
      <c r="F40" s="58">
        <f>'SYBA B'!F40</f>
        <v>0</v>
      </c>
      <c r="G40" s="51">
        <f>'SYBA B'!G40</f>
        <v>2</v>
      </c>
      <c r="H40" s="51">
        <f>'SYBA B'!H40</f>
        <v>2</v>
      </c>
      <c r="I40" s="58">
        <f>'SYBA B'!I40</f>
        <v>0</v>
      </c>
      <c r="J40" s="58">
        <f>'SYBA B'!J40</f>
        <v>1</v>
      </c>
      <c r="K40" s="58">
        <f>'SYBA B'!K40</f>
        <v>3</v>
      </c>
      <c r="L40" s="56" t="str">
        <f>'SYBA B'!L40</f>
        <v/>
      </c>
      <c r="M40" s="51" t="e">
        <f t="shared" si="6"/>
        <v>#REF!</v>
      </c>
      <c r="N40" s="51" t="str">
        <f>'SYBA B'!M40</f>
        <v/>
      </c>
      <c r="O40" s="51">
        <f>'SYBA B'!N40</f>
        <v>3</v>
      </c>
      <c r="P40" s="51">
        <f>'SYBA B'!O40</f>
        <v>1</v>
      </c>
      <c r="Q40" s="51">
        <f>'SYBA B'!P40</f>
        <v>0</v>
      </c>
      <c r="R40" s="51">
        <f>'SYBA B'!Q40</f>
        <v>1</v>
      </c>
      <c r="S40" s="51">
        <f>'SYBA B'!R40</f>
        <v>0</v>
      </c>
    </row>
    <row r="41" spans="1:19" ht="18.75">
      <c r="A41" s="42">
        <f>'SYBA B'!A41</f>
        <v>1185</v>
      </c>
      <c r="B41" s="44" t="str">
        <f>'SYBA B'!B41</f>
        <v>GRACIAS CECELIA ASLIN</v>
      </c>
      <c r="C41" s="46" t="str">
        <f>'SYBA B'!C41</f>
        <v>ECONOMICS</v>
      </c>
      <c r="D41" s="58">
        <f>'SYBA B'!D41</f>
        <v>1</v>
      </c>
      <c r="E41" s="58">
        <f>'SYBA B'!E41</f>
        <v>2</v>
      </c>
      <c r="F41" s="58">
        <f>'SYBA B'!F41</f>
        <v>0</v>
      </c>
      <c r="G41" s="51">
        <f>'SYBA B'!G41</f>
        <v>2</v>
      </c>
      <c r="H41" s="51">
        <f>'SYBA B'!H41</f>
        <v>2</v>
      </c>
      <c r="I41" s="58">
        <f>'SYBA B'!I41</f>
        <v>0</v>
      </c>
      <c r="J41" s="58">
        <f>'SYBA B'!J41</f>
        <v>4</v>
      </c>
      <c r="K41" s="58">
        <f>'SYBA B'!K41</f>
        <v>2</v>
      </c>
      <c r="L41" s="56">
        <f>'SYBA B'!L41</f>
        <v>0</v>
      </c>
      <c r="M41" s="51" t="e">
        <f t="shared" si="6"/>
        <v>#REF!</v>
      </c>
      <c r="N41" s="51">
        <f>'SYBA B'!M41</f>
        <v>0</v>
      </c>
      <c r="O41" s="51" t="str">
        <f>'SYBA B'!N41</f>
        <v/>
      </c>
      <c r="P41" s="51" t="str">
        <f>'SYBA B'!O41</f>
        <v/>
      </c>
      <c r="Q41" s="51" t="str">
        <f>'SYBA B'!P41</f>
        <v/>
      </c>
      <c r="R41" s="51" t="str">
        <f>'SYBA B'!Q41</f>
        <v/>
      </c>
      <c r="S41" s="51">
        <f>'SYBA B'!R41</f>
        <v>0</v>
      </c>
    </row>
    <row r="42" spans="1:19" ht="18.75">
      <c r="A42" s="42">
        <f>'SYBA B'!A42</f>
        <v>1186</v>
      </c>
      <c r="B42" s="44" t="str">
        <f>'SYBA B'!B42</f>
        <v>HETRAJ NATASHA PHILIP</v>
      </c>
      <c r="C42" s="46" t="str">
        <f>'SYBA B'!C42</f>
        <v>HISTORY</v>
      </c>
      <c r="D42" s="58">
        <f>'SYBA B'!D42</f>
        <v>0</v>
      </c>
      <c r="E42" s="58">
        <f>'SYBA B'!E42</f>
        <v>0</v>
      </c>
      <c r="F42" s="58">
        <f>'SYBA B'!F42</f>
        <v>0</v>
      </c>
      <c r="G42" s="51">
        <f>'SYBA B'!G42</f>
        <v>0</v>
      </c>
      <c r="H42" s="51">
        <f>'SYBA B'!H42</f>
        <v>1</v>
      </c>
      <c r="I42" s="58">
        <f>'SYBA B'!I42</f>
        <v>0</v>
      </c>
      <c r="J42" s="58">
        <f>'SYBA B'!J42</f>
        <v>0</v>
      </c>
      <c r="K42" s="58">
        <f>'SYBA B'!K42</f>
        <v>1</v>
      </c>
      <c r="L42" s="56" t="str">
        <f>'SYBA B'!L42</f>
        <v/>
      </c>
      <c r="M42" s="51" t="e">
        <f t="shared" si="6"/>
        <v>#REF!</v>
      </c>
      <c r="N42" s="51" t="str">
        <f>'SYBA B'!M42</f>
        <v/>
      </c>
      <c r="O42" s="51">
        <f>'SYBA B'!N42</f>
        <v>1</v>
      </c>
      <c r="P42" s="51">
        <f>'SYBA B'!O42</f>
        <v>0</v>
      </c>
      <c r="Q42" s="51">
        <f>'SYBA B'!P42</f>
        <v>0</v>
      </c>
      <c r="R42" s="51">
        <f>'SYBA B'!Q42</f>
        <v>0</v>
      </c>
      <c r="S42" s="51">
        <f>'SYBA B'!R42</f>
        <v>0</v>
      </c>
    </row>
    <row r="43" spans="1:19" ht="18.75">
      <c r="A43" s="42">
        <f>'SYBA B'!A43</f>
        <v>1187</v>
      </c>
      <c r="B43" s="44" t="str">
        <f>'SYBA B'!B43</f>
        <v>CANCELLED</v>
      </c>
      <c r="C43" s="46" t="str">
        <f>'SYBA B'!C43</f>
        <v>CANC</v>
      </c>
      <c r="D43" s="58">
        <f>'SYBA B'!D43</f>
        <v>0</v>
      </c>
      <c r="E43" s="58">
        <f>'SYBA B'!E43</f>
        <v>6</v>
      </c>
      <c r="F43" s="58">
        <f>'SYBA B'!F43</f>
        <v>0</v>
      </c>
      <c r="G43" s="51">
        <f>'SYBA B'!G43</f>
        <v>6</v>
      </c>
      <c r="H43" s="51">
        <f>'SYBA B'!H43</f>
        <v>3</v>
      </c>
      <c r="I43" s="58">
        <f>'SYBA B'!I43</f>
        <v>1</v>
      </c>
      <c r="J43" s="58">
        <f>'SYBA B'!J43</f>
        <v>6</v>
      </c>
      <c r="K43" s="58">
        <f>'SYBA B'!K43</f>
        <v>10</v>
      </c>
      <c r="L43" s="56" t="str">
        <f>'SYBA B'!L43</f>
        <v/>
      </c>
      <c r="M43" s="51" t="e">
        <f t="shared" si="6"/>
        <v>#REF!</v>
      </c>
      <c r="N43" s="51" t="str">
        <f>'SYBA B'!M43</f>
        <v/>
      </c>
      <c r="O43" s="51" t="str">
        <f>'SYBA B'!N43</f>
        <v/>
      </c>
      <c r="P43" s="51" t="str">
        <f>'SYBA B'!O43</f>
        <v/>
      </c>
      <c r="Q43" s="51" t="str">
        <f>'SYBA B'!P43</f>
        <v/>
      </c>
      <c r="R43" s="51" t="str">
        <f>'SYBA B'!Q43</f>
        <v/>
      </c>
      <c r="S43" s="51">
        <f>'SYBA B'!R43</f>
        <v>0</v>
      </c>
    </row>
    <row r="44" spans="1:19" ht="18.75">
      <c r="A44" s="42">
        <f>'SYBA B'!A44</f>
        <v>1188</v>
      </c>
      <c r="B44" s="44" t="str">
        <f>'SYBA B'!B44</f>
        <v>JACINTO CANDICE JUDE</v>
      </c>
      <c r="C44" s="46" t="str">
        <f>'SYBA B'!C44</f>
        <v>HISTORY</v>
      </c>
      <c r="D44" s="58">
        <f>'SYBA B'!D44</f>
        <v>1</v>
      </c>
      <c r="E44" s="58">
        <f>'SYBA B'!E44</f>
        <v>3</v>
      </c>
      <c r="F44" s="58">
        <f>'SYBA B'!F44</f>
        <v>0</v>
      </c>
      <c r="G44" s="51">
        <f>'SYBA B'!G44</f>
        <v>3</v>
      </c>
      <c r="H44" s="51">
        <f>'SYBA B'!H44</f>
        <v>2</v>
      </c>
      <c r="I44" s="58">
        <f>'SYBA B'!I44</f>
        <v>0</v>
      </c>
      <c r="J44" s="58">
        <f>'SYBA B'!J44</f>
        <v>3</v>
      </c>
      <c r="K44" s="58">
        <f>'SYBA B'!K44</f>
        <v>2</v>
      </c>
      <c r="L44" s="56" t="str">
        <f>'SYBA B'!L44</f>
        <v/>
      </c>
      <c r="M44" s="51" t="e">
        <f t="shared" si="6"/>
        <v>#REF!</v>
      </c>
      <c r="N44" s="51" t="str">
        <f>'SYBA B'!M44</f>
        <v/>
      </c>
      <c r="O44" s="51">
        <f>'SYBA B'!N44</f>
        <v>0</v>
      </c>
      <c r="P44" s="51">
        <f>'SYBA B'!O44</f>
        <v>2</v>
      </c>
      <c r="Q44" s="51">
        <f>'SYBA B'!P44</f>
        <v>0</v>
      </c>
      <c r="R44" s="51">
        <f>'SYBA B'!Q44</f>
        <v>2</v>
      </c>
      <c r="S44" s="51">
        <f>'SYBA B'!R44</f>
        <v>0</v>
      </c>
    </row>
    <row r="45" spans="1:19" ht="18.75">
      <c r="A45" s="42">
        <f>'SYBA B'!A45</f>
        <v>1189</v>
      </c>
      <c r="B45" s="44" t="str">
        <f>'SYBA B'!B45</f>
        <v>KODIYAN MARIYAJES OUSEPH</v>
      </c>
      <c r="C45" s="46" t="str">
        <f>'SYBA B'!C45</f>
        <v>ECONOMICS</v>
      </c>
      <c r="D45" s="58">
        <f>'SYBA B'!D45</f>
        <v>0</v>
      </c>
      <c r="E45" s="58">
        <f>'SYBA B'!E45</f>
        <v>1</v>
      </c>
      <c r="F45" s="58">
        <f>'SYBA B'!F45</f>
        <v>0</v>
      </c>
      <c r="G45" s="51">
        <f>'SYBA B'!G45</f>
        <v>1</v>
      </c>
      <c r="H45" s="51">
        <f>'SYBA B'!H45</f>
        <v>1</v>
      </c>
      <c r="I45" s="58">
        <f>'SYBA B'!I45</f>
        <v>0</v>
      </c>
      <c r="J45" s="58">
        <f>'SYBA B'!J45</f>
        <v>3</v>
      </c>
      <c r="K45" s="58">
        <f>'SYBA B'!K45</f>
        <v>2</v>
      </c>
      <c r="L45" s="56">
        <f>'SYBA B'!L45</f>
        <v>0</v>
      </c>
      <c r="M45" s="51" t="e">
        <f t="shared" si="6"/>
        <v>#REF!</v>
      </c>
      <c r="N45" s="51">
        <f>'SYBA B'!M45</f>
        <v>0</v>
      </c>
      <c r="O45" s="51" t="str">
        <f>'SYBA B'!N45</f>
        <v/>
      </c>
      <c r="P45" s="51" t="str">
        <f>'SYBA B'!O45</f>
        <v/>
      </c>
      <c r="Q45" s="51" t="str">
        <f>'SYBA B'!P45</f>
        <v/>
      </c>
      <c r="R45" s="51" t="str">
        <f>'SYBA B'!Q45</f>
        <v/>
      </c>
      <c r="S45" s="51">
        <f>'SYBA B'!R45</f>
        <v>0</v>
      </c>
    </row>
    <row r="46" spans="1:19" ht="18.75">
      <c r="A46" s="42">
        <f>'SYBA B'!A46</f>
        <v>1190</v>
      </c>
      <c r="B46" s="44" t="str">
        <f>'SYBA B'!B46</f>
        <v>MALIKKAL SELISTA SEBASTIAN</v>
      </c>
      <c r="C46" s="46" t="str">
        <f>'SYBA B'!C46</f>
        <v>HISTORY</v>
      </c>
      <c r="D46" s="58">
        <f>'SYBA B'!D46</f>
        <v>1</v>
      </c>
      <c r="E46" s="58">
        <f>'SYBA B'!E46</f>
        <v>3</v>
      </c>
      <c r="F46" s="58">
        <f>'SYBA B'!F46</f>
        <v>0</v>
      </c>
      <c r="G46" s="51">
        <f>'SYBA B'!G46</f>
        <v>3</v>
      </c>
      <c r="H46" s="51">
        <f>'SYBA B'!H46</f>
        <v>0</v>
      </c>
      <c r="I46" s="58">
        <f>'SYBA B'!I46</f>
        <v>0</v>
      </c>
      <c r="J46" s="58">
        <f>'SYBA B'!J46</f>
        <v>3</v>
      </c>
      <c r="K46" s="58">
        <f>'SYBA B'!K46</f>
        <v>2</v>
      </c>
      <c r="L46" s="56" t="str">
        <f>'SYBA B'!L46</f>
        <v/>
      </c>
      <c r="M46" s="51" t="e">
        <f t="shared" si="6"/>
        <v>#REF!</v>
      </c>
      <c r="N46" s="51" t="str">
        <f>'SYBA B'!M46</f>
        <v/>
      </c>
      <c r="O46" s="51">
        <f>'SYBA B'!N46</f>
        <v>3</v>
      </c>
      <c r="P46" s="51">
        <f>'SYBA B'!O46</f>
        <v>1</v>
      </c>
      <c r="Q46" s="51">
        <f>'SYBA B'!P46</f>
        <v>0</v>
      </c>
      <c r="R46" s="51">
        <f>'SYBA B'!Q46</f>
        <v>1</v>
      </c>
      <c r="S46" s="51">
        <f>'SYBA B'!R46</f>
        <v>0</v>
      </c>
    </row>
    <row r="47" spans="1:19" ht="18.75">
      <c r="A47" s="42">
        <f>'SYBA B'!A47</f>
        <v>1191</v>
      </c>
      <c r="B47" s="44" t="str">
        <f>'SYBA B'!B47</f>
        <v>MASCARENHAS ASHLYN</v>
      </c>
      <c r="C47" s="46" t="str">
        <f>'SYBA B'!C47</f>
        <v>HISTORY</v>
      </c>
      <c r="D47" s="58">
        <f>'SYBA B'!D47</f>
        <v>5</v>
      </c>
      <c r="E47" s="58">
        <f>'SYBA B'!E47</f>
        <v>6</v>
      </c>
      <c r="F47" s="58">
        <f>'SYBA B'!F47</f>
        <v>0</v>
      </c>
      <c r="G47" s="51">
        <f>'SYBA B'!G47</f>
        <v>6</v>
      </c>
      <c r="H47" s="51">
        <f>'SYBA B'!H47</f>
        <v>5</v>
      </c>
      <c r="I47" s="58">
        <f>'SYBA B'!I47</f>
        <v>1</v>
      </c>
      <c r="J47" s="58">
        <f>'SYBA B'!J47</f>
        <v>6</v>
      </c>
      <c r="K47" s="58">
        <f>'SYBA B'!K47</f>
        <v>9</v>
      </c>
      <c r="L47" s="56" t="str">
        <f>'SYBA B'!L47</f>
        <v/>
      </c>
      <c r="M47" s="51" t="e">
        <f t="shared" si="6"/>
        <v>#REF!</v>
      </c>
      <c r="N47" s="51" t="str">
        <f>'SYBA B'!M47</f>
        <v/>
      </c>
      <c r="O47" s="51">
        <f>'SYBA B'!N47</f>
        <v>6</v>
      </c>
      <c r="P47" s="51">
        <f>'SYBA B'!O47</f>
        <v>3</v>
      </c>
      <c r="Q47" s="51">
        <f>'SYBA B'!P47</f>
        <v>0</v>
      </c>
      <c r="R47" s="51">
        <f>'SYBA B'!Q47</f>
        <v>3</v>
      </c>
      <c r="S47" s="51">
        <f>'SYBA B'!R47</f>
        <v>0</v>
      </c>
    </row>
    <row r="48" spans="1:19" ht="18.75">
      <c r="A48" s="42">
        <f>'SYBA B'!A48</f>
        <v>1192</v>
      </c>
      <c r="B48" s="44" t="str">
        <f>'SYBA B'!B48</f>
        <v>MATHIAS MELISSA RUDOLPH</v>
      </c>
      <c r="C48" s="46" t="str">
        <f>'SYBA B'!C48</f>
        <v>HISTORY</v>
      </c>
      <c r="D48" s="58">
        <f>'SYBA B'!D48</f>
        <v>1</v>
      </c>
      <c r="E48" s="58">
        <f>'SYBA B'!E48</f>
        <v>2</v>
      </c>
      <c r="F48" s="58">
        <f>'SYBA B'!F48</f>
        <v>0</v>
      </c>
      <c r="G48" s="51">
        <f>'SYBA B'!G48</f>
        <v>2</v>
      </c>
      <c r="H48" s="51">
        <f>'SYBA B'!H48</f>
        <v>2</v>
      </c>
      <c r="I48" s="58">
        <f>'SYBA B'!I48</f>
        <v>1</v>
      </c>
      <c r="J48" s="58">
        <f>'SYBA B'!J48</f>
        <v>6</v>
      </c>
      <c r="K48" s="58">
        <f>'SYBA B'!K48</f>
        <v>4</v>
      </c>
      <c r="L48" s="56" t="str">
        <f>'SYBA B'!L48</f>
        <v/>
      </c>
      <c r="M48" s="51" t="e">
        <f t="shared" si="6"/>
        <v>#REF!</v>
      </c>
      <c r="N48" s="51" t="str">
        <f>'SYBA B'!M48</f>
        <v/>
      </c>
      <c r="O48" s="51">
        <f>'SYBA B'!N48</f>
        <v>1</v>
      </c>
      <c r="P48" s="51">
        <f>'SYBA B'!O48</f>
        <v>3</v>
      </c>
      <c r="Q48" s="51">
        <f>'SYBA B'!P48</f>
        <v>0</v>
      </c>
      <c r="R48" s="51">
        <f>'SYBA B'!Q48</f>
        <v>3</v>
      </c>
      <c r="S48" s="51">
        <f>'SYBA B'!R48</f>
        <v>0</v>
      </c>
    </row>
    <row r="49" spans="1:19" ht="18.75">
      <c r="A49" s="42">
        <f>'SYBA B'!A49</f>
        <v>1193</v>
      </c>
      <c r="B49" s="44" t="str">
        <f>'SYBA B'!B49</f>
        <v>MEERALAKSHMI HARISHKUMAR</v>
      </c>
      <c r="C49" s="46" t="str">
        <f>'SYBA B'!C49</f>
        <v>HISTORY</v>
      </c>
      <c r="D49" s="58">
        <f>'SYBA B'!D49</f>
        <v>2</v>
      </c>
      <c r="E49" s="58">
        <f>'SYBA B'!E49</f>
        <v>4</v>
      </c>
      <c r="F49" s="58">
        <f>'SYBA B'!F49</f>
        <v>0</v>
      </c>
      <c r="G49" s="51">
        <f>'SYBA B'!G49</f>
        <v>4</v>
      </c>
      <c r="H49" s="51">
        <f>'SYBA B'!H49</f>
        <v>1</v>
      </c>
      <c r="I49" s="58">
        <f>'SYBA B'!I49</f>
        <v>1</v>
      </c>
      <c r="J49" s="58">
        <f>'SYBA B'!J49</f>
        <v>5</v>
      </c>
      <c r="K49" s="58">
        <f>'SYBA B'!K49</f>
        <v>3</v>
      </c>
      <c r="L49" s="56" t="str">
        <f>'SYBA B'!L49</f>
        <v/>
      </c>
      <c r="M49" s="51" t="e">
        <f t="shared" si="6"/>
        <v>#REF!</v>
      </c>
      <c r="N49" s="51" t="str">
        <f>'SYBA B'!M49</f>
        <v/>
      </c>
      <c r="O49" s="51">
        <f>'SYBA B'!N49</f>
        <v>3</v>
      </c>
      <c r="P49" s="51">
        <f>'SYBA B'!O49</f>
        <v>1</v>
      </c>
      <c r="Q49" s="51">
        <f>'SYBA B'!P49</f>
        <v>0</v>
      </c>
      <c r="R49" s="51">
        <f>'SYBA B'!Q49</f>
        <v>1</v>
      </c>
      <c r="S49" s="51">
        <f>'SYBA B'!R49</f>
        <v>0</v>
      </c>
    </row>
    <row r="50" spans="1:19" ht="18.75">
      <c r="A50" s="42">
        <f>'SYBA B'!A50</f>
        <v>1194</v>
      </c>
      <c r="B50" s="44" t="str">
        <f>'SYBA B'!B50</f>
        <v>MISQUITTA DESIREE VERONICA</v>
      </c>
      <c r="C50" s="46" t="str">
        <f>'SYBA B'!C50</f>
        <v>HISTORY</v>
      </c>
      <c r="D50" s="58">
        <f>'SYBA B'!D50</f>
        <v>4</v>
      </c>
      <c r="E50" s="58">
        <f>'SYBA B'!E50</f>
        <v>5</v>
      </c>
      <c r="F50" s="58">
        <f>'SYBA B'!F50</f>
        <v>0</v>
      </c>
      <c r="G50" s="51">
        <f>'SYBA B'!G50</f>
        <v>5</v>
      </c>
      <c r="H50" s="51">
        <f>'SYBA B'!H50</f>
        <v>5</v>
      </c>
      <c r="I50" s="58">
        <f>'SYBA B'!I50</f>
        <v>0</v>
      </c>
      <c r="J50" s="58">
        <f>'SYBA B'!J50</f>
        <v>6</v>
      </c>
      <c r="K50" s="58">
        <f>'SYBA B'!K50</f>
        <v>8</v>
      </c>
      <c r="L50" s="56" t="str">
        <f>'SYBA B'!L50</f>
        <v/>
      </c>
      <c r="M50" s="51" t="e">
        <f t="shared" si="6"/>
        <v>#REF!</v>
      </c>
      <c r="N50" s="51" t="str">
        <f>'SYBA B'!M50</f>
        <v/>
      </c>
      <c r="O50" s="51">
        <f>'SYBA B'!N50</f>
        <v>3</v>
      </c>
      <c r="P50" s="51">
        <f>'SYBA B'!O50</f>
        <v>0</v>
      </c>
      <c r="Q50" s="51">
        <f>'SYBA B'!P50</f>
        <v>0</v>
      </c>
      <c r="R50" s="51">
        <f>'SYBA B'!Q50</f>
        <v>0</v>
      </c>
      <c r="S50" s="51">
        <f>'SYBA B'!R50</f>
        <v>0</v>
      </c>
    </row>
    <row r="51" spans="1:19" ht="18.75">
      <c r="A51" s="42">
        <f>'SYBA B'!A51</f>
        <v>1195</v>
      </c>
      <c r="B51" s="44" t="str">
        <f>'SYBA B'!B51</f>
        <v>MISQUITTA SEMANTA SOBERS</v>
      </c>
      <c r="C51" s="46" t="str">
        <f>'SYBA B'!C51</f>
        <v>HISTORY</v>
      </c>
      <c r="D51" s="58">
        <f>'SYBA B'!D51</f>
        <v>1</v>
      </c>
      <c r="E51" s="58">
        <f>'SYBA B'!E51</f>
        <v>3</v>
      </c>
      <c r="F51" s="58">
        <f>'SYBA B'!F51</f>
        <v>0</v>
      </c>
      <c r="G51" s="51">
        <f>'SYBA B'!G51</f>
        <v>3</v>
      </c>
      <c r="H51" s="51">
        <f>'SYBA B'!H51</f>
        <v>1</v>
      </c>
      <c r="I51" s="58">
        <f>'SYBA B'!I51</f>
        <v>0</v>
      </c>
      <c r="J51" s="58">
        <f>'SYBA B'!J51</f>
        <v>3</v>
      </c>
      <c r="K51" s="58">
        <f>'SYBA B'!K51</f>
        <v>2</v>
      </c>
      <c r="L51" s="56" t="str">
        <f>'SYBA B'!L51</f>
        <v/>
      </c>
      <c r="M51" s="51" t="e">
        <f t="shared" si="6"/>
        <v>#REF!</v>
      </c>
      <c r="N51" s="51" t="str">
        <f>'SYBA B'!M51</f>
        <v/>
      </c>
      <c r="O51" s="51">
        <f>'SYBA B'!N51</f>
        <v>0</v>
      </c>
      <c r="P51" s="51">
        <f>'SYBA B'!O51</f>
        <v>1</v>
      </c>
      <c r="Q51" s="51">
        <f>'SYBA B'!P51</f>
        <v>0</v>
      </c>
      <c r="R51" s="51">
        <f>'SYBA B'!Q51</f>
        <v>1</v>
      </c>
      <c r="S51" s="51">
        <f>'SYBA B'!R51</f>
        <v>0</v>
      </c>
    </row>
    <row r="52" spans="1:19" ht="18.75">
      <c r="A52" s="42">
        <f>'SYBA B'!A52</f>
        <v>1196</v>
      </c>
      <c r="B52" s="44" t="str">
        <f>'SYBA B'!B52</f>
        <v>MISTRY POOJA BHUPENDRA</v>
      </c>
      <c r="C52" s="46" t="str">
        <f>'SYBA B'!C52</f>
        <v>HISTORY</v>
      </c>
      <c r="D52" s="58">
        <f>'SYBA B'!D52</f>
        <v>1</v>
      </c>
      <c r="E52" s="58">
        <f>'SYBA B'!E52</f>
        <v>3</v>
      </c>
      <c r="F52" s="58">
        <f>'SYBA B'!F52</f>
        <v>0</v>
      </c>
      <c r="G52" s="51">
        <f>'SYBA B'!G52</f>
        <v>3</v>
      </c>
      <c r="H52" s="51">
        <f>'SYBA B'!H52</f>
        <v>1</v>
      </c>
      <c r="I52" s="58">
        <f>'SYBA B'!I52</f>
        <v>1</v>
      </c>
      <c r="J52" s="58">
        <f>'SYBA B'!J52</f>
        <v>4</v>
      </c>
      <c r="K52" s="58">
        <f>'SYBA B'!K52</f>
        <v>3</v>
      </c>
      <c r="L52" s="56" t="str">
        <f>'SYBA B'!L52</f>
        <v/>
      </c>
      <c r="M52" s="51" t="e">
        <f t="shared" si="6"/>
        <v>#REF!</v>
      </c>
      <c r="N52" s="51" t="str">
        <f>'SYBA B'!M52</f>
        <v/>
      </c>
      <c r="O52" s="51">
        <f>'SYBA B'!N52</f>
        <v>3</v>
      </c>
      <c r="P52" s="51">
        <f>'SYBA B'!O52</f>
        <v>1</v>
      </c>
      <c r="Q52" s="51">
        <f>'SYBA B'!P52</f>
        <v>0</v>
      </c>
      <c r="R52" s="51">
        <f>'SYBA B'!Q52</f>
        <v>1</v>
      </c>
      <c r="S52" s="51">
        <f>'SYBA B'!R52</f>
        <v>0</v>
      </c>
    </row>
    <row r="53" spans="1:19" ht="18.75">
      <c r="A53" s="42">
        <f>'SYBA B'!A53</f>
        <v>1197</v>
      </c>
      <c r="B53" s="44" t="str">
        <f>'SYBA B'!B53</f>
        <v>NADAR JESLIN JOHNSON</v>
      </c>
      <c r="C53" s="46" t="str">
        <f>'SYBA B'!C53</f>
        <v>HISTORY</v>
      </c>
      <c r="D53" s="58">
        <f>'SYBA B'!D53</f>
        <v>1</v>
      </c>
      <c r="E53" s="58">
        <f>'SYBA B'!E53</f>
        <v>1</v>
      </c>
      <c r="F53" s="58">
        <f>'SYBA B'!F53</f>
        <v>0</v>
      </c>
      <c r="G53" s="51">
        <f>'SYBA B'!G53</f>
        <v>1</v>
      </c>
      <c r="H53" s="51">
        <f>'SYBA B'!H53</f>
        <v>2</v>
      </c>
      <c r="I53" s="58">
        <f>'SYBA B'!I53</f>
        <v>0</v>
      </c>
      <c r="J53" s="58">
        <f>'SYBA B'!J53</f>
        <v>0</v>
      </c>
      <c r="K53" s="58">
        <f>'SYBA B'!K53</f>
        <v>3</v>
      </c>
      <c r="L53" s="56" t="str">
        <f>'SYBA B'!L53</f>
        <v/>
      </c>
      <c r="M53" s="51" t="e">
        <f t="shared" si="6"/>
        <v>#REF!</v>
      </c>
      <c r="N53" s="51" t="str">
        <f>'SYBA B'!M53</f>
        <v/>
      </c>
      <c r="O53" s="51">
        <f>'SYBA B'!N53</f>
        <v>2</v>
      </c>
      <c r="P53" s="51">
        <f>'SYBA B'!O53</f>
        <v>0</v>
      </c>
      <c r="Q53" s="51">
        <f>'SYBA B'!P53</f>
        <v>0</v>
      </c>
      <c r="R53" s="51">
        <f>'SYBA B'!Q53</f>
        <v>0</v>
      </c>
      <c r="S53" s="51">
        <f>'SYBA B'!R53</f>
        <v>0</v>
      </c>
    </row>
    <row r="54" spans="1:19" ht="18.75">
      <c r="A54" s="42">
        <f>'SYBA B'!A54</f>
        <v>1198</v>
      </c>
      <c r="B54" s="44" t="str">
        <f>'SYBA B'!B54</f>
        <v>NAKHWA TEJASVEE RAJESH</v>
      </c>
      <c r="C54" s="46" t="str">
        <f>'SYBA B'!C54</f>
        <v>HISTORY</v>
      </c>
      <c r="D54" s="58">
        <f>'SYBA B'!D54</f>
        <v>5</v>
      </c>
      <c r="E54" s="58">
        <f>'SYBA B'!E54</f>
        <v>5</v>
      </c>
      <c r="F54" s="58">
        <f>'SYBA B'!F54</f>
        <v>0</v>
      </c>
      <c r="G54" s="51">
        <f>'SYBA B'!G54</f>
        <v>5</v>
      </c>
      <c r="H54" s="51">
        <f>'SYBA B'!H54</f>
        <v>5</v>
      </c>
      <c r="I54" s="58">
        <f>'SYBA B'!I54</f>
        <v>1</v>
      </c>
      <c r="J54" s="58">
        <f>'SYBA B'!J54</f>
        <v>6</v>
      </c>
      <c r="K54" s="58">
        <f>'SYBA B'!K54</f>
        <v>10</v>
      </c>
      <c r="L54" s="56" t="str">
        <f>'SYBA B'!L54</f>
        <v/>
      </c>
      <c r="M54" s="51" t="e">
        <f t="shared" si="6"/>
        <v>#REF!</v>
      </c>
      <c r="N54" s="51" t="str">
        <f>'SYBA B'!M54</f>
        <v/>
      </c>
      <c r="O54" s="51">
        <f>'SYBA B'!N54</f>
        <v>4</v>
      </c>
      <c r="P54" s="51">
        <f>'SYBA B'!O54</f>
        <v>3</v>
      </c>
      <c r="Q54" s="51">
        <f>'SYBA B'!P54</f>
        <v>0</v>
      </c>
      <c r="R54" s="51">
        <f>'SYBA B'!Q54</f>
        <v>3</v>
      </c>
      <c r="S54" s="51">
        <f>'SYBA B'!R54</f>
        <v>0</v>
      </c>
    </row>
    <row r="55" spans="1:19" ht="18.75">
      <c r="A55" s="42">
        <f>'SYBA B'!A55</f>
        <v>1199</v>
      </c>
      <c r="B55" s="44" t="str">
        <f>'SYBA B'!B55</f>
        <v>PEREIRA IAN GLADWIN</v>
      </c>
      <c r="C55" s="46" t="str">
        <f>'SYBA B'!C55</f>
        <v>HISTORY</v>
      </c>
      <c r="D55" s="58">
        <f>'SYBA B'!D55</f>
        <v>0</v>
      </c>
      <c r="E55" s="58">
        <f>'SYBA B'!E55</f>
        <v>1</v>
      </c>
      <c r="F55" s="58">
        <f>'SYBA B'!F55</f>
        <v>0</v>
      </c>
      <c r="G55" s="51">
        <f>'SYBA B'!G55</f>
        <v>1</v>
      </c>
      <c r="H55" s="51">
        <f>'SYBA B'!H55</f>
        <v>1</v>
      </c>
      <c r="I55" s="58">
        <f>'SYBA B'!I55</f>
        <v>0</v>
      </c>
      <c r="J55" s="58">
        <f>'SYBA B'!J55</f>
        <v>2</v>
      </c>
      <c r="K55" s="58">
        <f>'SYBA B'!K55</f>
        <v>1</v>
      </c>
      <c r="L55" s="56" t="str">
        <f>'SYBA B'!L55</f>
        <v/>
      </c>
      <c r="M55" s="51" t="e">
        <f t="shared" si="6"/>
        <v>#REF!</v>
      </c>
      <c r="N55" s="51" t="str">
        <f>'SYBA B'!M55</f>
        <v/>
      </c>
      <c r="O55" s="51">
        <f>'SYBA B'!N55</f>
        <v>0</v>
      </c>
      <c r="P55" s="51">
        <f>'SYBA B'!O55</f>
        <v>0</v>
      </c>
      <c r="Q55" s="51">
        <f>'SYBA B'!P55</f>
        <v>0</v>
      </c>
      <c r="R55" s="51">
        <f>'SYBA B'!Q55</f>
        <v>0</v>
      </c>
      <c r="S55" s="51">
        <f>'SYBA B'!R55</f>
        <v>0</v>
      </c>
    </row>
    <row r="56" spans="1:19" ht="18.75">
      <c r="A56" s="42">
        <f>'SYBA B'!A56</f>
        <v>1200</v>
      </c>
      <c r="B56" s="44" t="str">
        <f>'SYBA B'!B56</f>
        <v>PODUVAL ADITI VINAYAN</v>
      </c>
      <c r="C56" s="46" t="str">
        <f>'SYBA B'!C56</f>
        <v>ECONOMICS</v>
      </c>
      <c r="D56" s="58">
        <f>'SYBA B'!D56</f>
        <v>3</v>
      </c>
      <c r="E56" s="58">
        <f>'SYBA B'!E56</f>
        <v>3</v>
      </c>
      <c r="F56" s="58">
        <f>'SYBA B'!F56</f>
        <v>0</v>
      </c>
      <c r="G56" s="51">
        <f>'SYBA B'!G56</f>
        <v>3</v>
      </c>
      <c r="H56" s="51">
        <f>'SYBA B'!H56</f>
        <v>3</v>
      </c>
      <c r="I56" s="58">
        <f>'SYBA B'!I56</f>
        <v>0</v>
      </c>
      <c r="J56" s="58">
        <f>'SYBA B'!J56</f>
        <v>6</v>
      </c>
      <c r="K56" s="58">
        <f>'SYBA B'!K56</f>
        <v>4</v>
      </c>
      <c r="L56" s="56">
        <f>'SYBA B'!L56</f>
        <v>0</v>
      </c>
      <c r="M56" s="51" t="e">
        <f t="shared" si="6"/>
        <v>#REF!</v>
      </c>
      <c r="N56" s="51">
        <f>'SYBA B'!M56</f>
        <v>0</v>
      </c>
      <c r="O56" s="51" t="str">
        <f>'SYBA B'!N56</f>
        <v/>
      </c>
      <c r="P56" s="51" t="str">
        <f>'SYBA B'!O56</f>
        <v/>
      </c>
      <c r="Q56" s="51" t="str">
        <f>'SYBA B'!P56</f>
        <v/>
      </c>
      <c r="R56" s="51" t="str">
        <f>'SYBA B'!Q56</f>
        <v/>
      </c>
      <c r="S56" s="51">
        <f>'SYBA B'!R56</f>
        <v>0</v>
      </c>
    </row>
    <row r="57" spans="1:19" ht="18.75">
      <c r="A57" s="42">
        <f>'SYBA B'!A57</f>
        <v>1201</v>
      </c>
      <c r="B57" s="44" t="str">
        <f>'SYBA B'!B57</f>
        <v>SURVE PRIYANKA DEEPAK</v>
      </c>
      <c r="C57" s="46" t="str">
        <f>'SYBA B'!C57</f>
        <v>HISTORY</v>
      </c>
      <c r="D57" s="58">
        <f>'SYBA B'!D57</f>
        <v>2</v>
      </c>
      <c r="E57" s="58">
        <f>'SYBA B'!E57</f>
        <v>1</v>
      </c>
      <c r="F57" s="58">
        <f>'SYBA B'!F57</f>
        <v>0</v>
      </c>
      <c r="G57" s="51">
        <f>'SYBA B'!G57</f>
        <v>1</v>
      </c>
      <c r="H57" s="51">
        <f>'SYBA B'!H57</f>
        <v>0</v>
      </c>
      <c r="I57" s="58">
        <f>'SYBA B'!I57</f>
        <v>0</v>
      </c>
      <c r="J57" s="58">
        <f>'SYBA B'!J57</f>
        <v>5</v>
      </c>
      <c r="K57" s="58">
        <f>'SYBA B'!K57</f>
        <v>2</v>
      </c>
      <c r="L57" s="56" t="str">
        <f>'SYBA B'!L57</f>
        <v/>
      </c>
      <c r="M57" s="51" t="e">
        <f t="shared" si="6"/>
        <v>#REF!</v>
      </c>
      <c r="N57" s="51" t="str">
        <f>'SYBA B'!M57</f>
        <v/>
      </c>
      <c r="O57" s="51">
        <f>'SYBA B'!N57</f>
        <v>2</v>
      </c>
      <c r="P57" s="51">
        <f>'SYBA B'!O57</f>
        <v>2</v>
      </c>
      <c r="Q57" s="51">
        <f>'SYBA B'!P57</f>
        <v>0</v>
      </c>
      <c r="R57" s="51">
        <f>'SYBA B'!Q57</f>
        <v>2</v>
      </c>
      <c r="S57" s="51">
        <f>'SYBA B'!R57</f>
        <v>0</v>
      </c>
    </row>
    <row r="58" spans="1:19" ht="18.75">
      <c r="A58" s="42">
        <f>'SYBA B'!A58</f>
        <v>1202</v>
      </c>
      <c r="B58" s="44" t="str">
        <f>'SYBA B'!B58</f>
        <v>REBELLO SANCIA CONSTANCIO</v>
      </c>
      <c r="C58" s="46" t="str">
        <f>'SYBA B'!C58</f>
        <v>HISTORY</v>
      </c>
      <c r="D58" s="58">
        <f>'SYBA B'!D58</f>
        <v>0</v>
      </c>
      <c r="E58" s="58">
        <f>'SYBA B'!E58</f>
        <v>1</v>
      </c>
      <c r="F58" s="58">
        <f>'SYBA B'!F58</f>
        <v>0</v>
      </c>
      <c r="G58" s="51">
        <f>'SYBA B'!G58</f>
        <v>1</v>
      </c>
      <c r="H58" s="51">
        <f>'SYBA B'!H58</f>
        <v>0</v>
      </c>
      <c r="I58" s="58">
        <f>'SYBA B'!I58</f>
        <v>0</v>
      </c>
      <c r="J58" s="58">
        <f>'SYBA B'!J58</f>
        <v>1</v>
      </c>
      <c r="K58" s="58">
        <f>'SYBA B'!K58</f>
        <v>1</v>
      </c>
      <c r="L58" s="56" t="str">
        <f>'SYBA B'!L58</f>
        <v/>
      </c>
      <c r="M58" s="51" t="e">
        <f t="shared" si="6"/>
        <v>#REF!</v>
      </c>
      <c r="N58" s="51" t="str">
        <f>'SYBA B'!M58</f>
        <v/>
      </c>
      <c r="O58" s="51">
        <f>'SYBA B'!N58</f>
        <v>1</v>
      </c>
      <c r="P58" s="51">
        <f>'SYBA B'!O58</f>
        <v>1</v>
      </c>
      <c r="Q58" s="51">
        <f>'SYBA B'!P58</f>
        <v>0</v>
      </c>
      <c r="R58" s="51">
        <f>'SYBA B'!Q58</f>
        <v>1</v>
      </c>
      <c r="S58" s="51">
        <f>'SYBA B'!R58</f>
        <v>0</v>
      </c>
    </row>
    <row r="59" spans="1:19" ht="18.75">
      <c r="A59" s="42">
        <f>'SYBA B'!A59</f>
        <v>1203</v>
      </c>
      <c r="B59" s="44" t="str">
        <f>'SYBA B'!B59</f>
        <v>RODRIGUES MATILDA SHABI</v>
      </c>
      <c r="C59" s="46" t="str">
        <f>'SYBA B'!C59</f>
        <v>HISTORY</v>
      </c>
      <c r="D59" s="58">
        <f>'SYBA B'!D59</f>
        <v>3</v>
      </c>
      <c r="E59" s="58">
        <f>'SYBA B'!E59</f>
        <v>3</v>
      </c>
      <c r="F59" s="58">
        <f>'SYBA B'!F59</f>
        <v>0</v>
      </c>
      <c r="G59" s="51">
        <f>'SYBA B'!G59</f>
        <v>3</v>
      </c>
      <c r="H59" s="51">
        <f>'SYBA B'!H59</f>
        <v>3</v>
      </c>
      <c r="I59" s="58">
        <f>'SYBA B'!I59</f>
        <v>0</v>
      </c>
      <c r="J59" s="58">
        <f>'SYBA B'!J59</f>
        <v>3</v>
      </c>
      <c r="K59" s="58">
        <f>'SYBA B'!K59</f>
        <v>5</v>
      </c>
      <c r="L59" s="56" t="str">
        <f>'SYBA B'!L59</f>
        <v/>
      </c>
      <c r="M59" s="51" t="e">
        <f t="shared" si="6"/>
        <v>#REF!</v>
      </c>
      <c r="N59" s="51" t="str">
        <f>'SYBA B'!M59</f>
        <v/>
      </c>
      <c r="O59" s="51">
        <f>'SYBA B'!N59</f>
        <v>4</v>
      </c>
      <c r="P59" s="51">
        <f>'SYBA B'!O59</f>
        <v>3</v>
      </c>
      <c r="Q59" s="51">
        <f>'SYBA B'!P59</f>
        <v>0</v>
      </c>
      <c r="R59" s="51">
        <f>'SYBA B'!Q59</f>
        <v>3</v>
      </c>
      <c r="S59" s="51">
        <f>'SYBA B'!R59</f>
        <v>0</v>
      </c>
    </row>
    <row r="60" spans="1:19" ht="18.75">
      <c r="A60" s="42">
        <f>'SYBA B'!A60</f>
        <v>1204</v>
      </c>
      <c r="B60" s="44" t="str">
        <f>'SYBA B'!B60</f>
        <v>RODRIGUES MELISTA MICHAEL</v>
      </c>
      <c r="C60" s="46" t="str">
        <f>'SYBA B'!C60</f>
        <v>ECONOMICS</v>
      </c>
      <c r="D60" s="58">
        <f>'SYBA B'!D60</f>
        <v>0</v>
      </c>
      <c r="E60" s="58">
        <f>'SYBA B'!E60</f>
        <v>2</v>
      </c>
      <c r="F60" s="58">
        <f>'SYBA B'!F60</f>
        <v>0</v>
      </c>
      <c r="G60" s="51">
        <f>'SYBA B'!G60</f>
        <v>2</v>
      </c>
      <c r="H60" s="51">
        <f>'SYBA B'!H60</f>
        <v>1</v>
      </c>
      <c r="I60" s="58">
        <f>'SYBA B'!I60</f>
        <v>0</v>
      </c>
      <c r="J60" s="58">
        <f>'SYBA B'!J60</f>
        <v>2</v>
      </c>
      <c r="K60" s="58">
        <f>'SYBA B'!K60</f>
        <v>2</v>
      </c>
      <c r="L60" s="56">
        <f>'SYBA B'!L60</f>
        <v>0</v>
      </c>
      <c r="M60" s="51" t="e">
        <f t="shared" si="6"/>
        <v>#REF!</v>
      </c>
      <c r="N60" s="51">
        <f>'SYBA B'!M60</f>
        <v>0</v>
      </c>
      <c r="O60" s="51" t="str">
        <f>'SYBA B'!N60</f>
        <v/>
      </c>
      <c r="P60" s="51" t="str">
        <f>'SYBA B'!O60</f>
        <v/>
      </c>
      <c r="Q60" s="51" t="str">
        <f>'SYBA B'!P60</f>
        <v/>
      </c>
      <c r="R60" s="51" t="str">
        <f>'SYBA B'!Q60</f>
        <v/>
      </c>
      <c r="S60" s="51">
        <f>'SYBA B'!R60</f>
        <v>0</v>
      </c>
    </row>
    <row r="61" spans="1:19" ht="18.75">
      <c r="A61" s="42">
        <f>'SYBA B'!A61</f>
        <v>1205</v>
      </c>
      <c r="B61" s="44" t="str">
        <f>'SYBA B'!B61</f>
        <v>SAWANT AKSHAY LAXMAN</v>
      </c>
      <c r="C61" s="46" t="str">
        <f>'SYBA B'!C61</f>
        <v>HISTORY</v>
      </c>
      <c r="D61" s="58">
        <f>'SYBA B'!D61</f>
        <v>5</v>
      </c>
      <c r="E61" s="58">
        <f>'SYBA B'!E61</f>
        <v>4</v>
      </c>
      <c r="F61" s="58">
        <f>'SYBA B'!F61</f>
        <v>0</v>
      </c>
      <c r="G61" s="51">
        <f>'SYBA B'!G61</f>
        <v>4</v>
      </c>
      <c r="H61" s="51">
        <f>'SYBA B'!H61</f>
        <v>5</v>
      </c>
      <c r="I61" s="58">
        <f>'SYBA B'!I61</f>
        <v>1</v>
      </c>
      <c r="J61" s="58">
        <f>'SYBA B'!J61</f>
        <v>6</v>
      </c>
      <c r="K61" s="58">
        <f>'SYBA B'!K61</f>
        <v>10</v>
      </c>
      <c r="L61" s="56" t="str">
        <f>'SYBA B'!L61</f>
        <v/>
      </c>
      <c r="M61" s="51" t="e">
        <f t="shared" si="6"/>
        <v>#REF!</v>
      </c>
      <c r="N61" s="51" t="str">
        <f>'SYBA B'!M61</f>
        <v/>
      </c>
      <c r="O61" s="51">
        <f>'SYBA B'!N61</f>
        <v>6</v>
      </c>
      <c r="P61" s="51">
        <f>'SYBA B'!O61</f>
        <v>3</v>
      </c>
      <c r="Q61" s="51">
        <f>'SYBA B'!P61</f>
        <v>0</v>
      </c>
      <c r="R61" s="51">
        <f>'SYBA B'!Q61</f>
        <v>3</v>
      </c>
      <c r="S61" s="51">
        <f>'SYBA B'!R61</f>
        <v>0</v>
      </c>
    </row>
    <row r="62" spans="1:19" ht="18.75">
      <c r="A62" s="42">
        <f>'SYBA B'!A62</f>
        <v>1206</v>
      </c>
      <c r="B62" s="44" t="str">
        <f>'SYBA B'!B62</f>
        <v>SHINDE JANVI SANDEEP</v>
      </c>
      <c r="C62" s="46" t="str">
        <f>'SYBA B'!C62</f>
        <v>HISTORY</v>
      </c>
      <c r="D62" s="58">
        <f>'SYBA B'!D62</f>
        <v>4</v>
      </c>
      <c r="E62" s="58">
        <f>'SYBA B'!E62</f>
        <v>6</v>
      </c>
      <c r="F62" s="58">
        <f>'SYBA B'!F62</f>
        <v>0</v>
      </c>
      <c r="G62" s="51">
        <f>'SYBA B'!G62</f>
        <v>6</v>
      </c>
      <c r="H62" s="51">
        <f>'SYBA B'!H62</f>
        <v>5</v>
      </c>
      <c r="I62" s="58">
        <f>'SYBA B'!I62</f>
        <v>1</v>
      </c>
      <c r="J62" s="58">
        <f>'SYBA B'!J62</f>
        <v>6</v>
      </c>
      <c r="K62" s="58">
        <f>'SYBA B'!K62</f>
        <v>9</v>
      </c>
      <c r="L62" s="56" t="str">
        <f>'SYBA B'!L62</f>
        <v/>
      </c>
      <c r="M62" s="51" t="e">
        <f t="shared" si="6"/>
        <v>#REF!</v>
      </c>
      <c r="N62" s="51" t="str">
        <f>'SYBA B'!M62</f>
        <v/>
      </c>
      <c r="O62" s="51">
        <f>'SYBA B'!N62</f>
        <v>5</v>
      </c>
      <c r="P62" s="51">
        <f>'SYBA B'!O62</f>
        <v>3</v>
      </c>
      <c r="Q62" s="51">
        <f>'SYBA B'!P62</f>
        <v>0</v>
      </c>
      <c r="R62" s="51">
        <f>'SYBA B'!Q62</f>
        <v>3</v>
      </c>
      <c r="S62" s="51">
        <f>'SYBA B'!R62</f>
        <v>0</v>
      </c>
    </row>
    <row r="63" spans="1:19" ht="18.75">
      <c r="A63" s="42">
        <f>'SYBA B'!A63</f>
        <v>1207</v>
      </c>
      <c r="B63" s="44" t="str">
        <f>'SYBA B'!B63</f>
        <v>SOPARKAR SANIKA SANJAY</v>
      </c>
      <c r="C63" s="46" t="str">
        <f>'SYBA B'!C63</f>
        <v>HISTORY</v>
      </c>
      <c r="D63" s="58">
        <f>'SYBA B'!D63</f>
        <v>3</v>
      </c>
      <c r="E63" s="58">
        <f>'SYBA B'!E63</f>
        <v>5</v>
      </c>
      <c r="F63" s="58">
        <f>'SYBA B'!F63</f>
        <v>0</v>
      </c>
      <c r="G63" s="51">
        <f>'SYBA B'!G63</f>
        <v>5</v>
      </c>
      <c r="H63" s="51">
        <f>'SYBA B'!H63</f>
        <v>5</v>
      </c>
      <c r="I63" s="58">
        <f>'SYBA B'!I63</f>
        <v>0</v>
      </c>
      <c r="J63" s="58">
        <f>'SYBA B'!J63</f>
        <v>6</v>
      </c>
      <c r="K63" s="58">
        <f>'SYBA B'!K63</f>
        <v>10</v>
      </c>
      <c r="L63" s="56" t="str">
        <f>'SYBA B'!L63</f>
        <v/>
      </c>
      <c r="M63" s="51" t="e">
        <f t="shared" si="6"/>
        <v>#REF!</v>
      </c>
      <c r="N63" s="51" t="str">
        <f>'SYBA B'!M63</f>
        <v/>
      </c>
      <c r="O63" s="51">
        <f>'SYBA B'!N63</f>
        <v>6</v>
      </c>
      <c r="P63" s="51">
        <f>'SYBA B'!O63</f>
        <v>3</v>
      </c>
      <c r="Q63" s="51">
        <f>'SYBA B'!P63</f>
        <v>0</v>
      </c>
      <c r="R63" s="51">
        <f>'SYBA B'!Q63</f>
        <v>3</v>
      </c>
      <c r="S63" s="51">
        <f>'SYBA B'!R63</f>
        <v>0</v>
      </c>
    </row>
    <row r="64" spans="1:19" ht="18.75">
      <c r="A64" s="42">
        <f>'SYBA B'!A64</f>
        <v>1208</v>
      </c>
      <c r="B64" s="44" t="str">
        <f>'SYBA B'!B64</f>
        <v>SUTARI ROCHELLE OSCAR</v>
      </c>
      <c r="C64" s="46" t="str">
        <f>'SYBA B'!C64</f>
        <v>HISTORY</v>
      </c>
      <c r="D64" s="58">
        <f>'SYBA B'!D64</f>
        <v>1</v>
      </c>
      <c r="E64" s="58">
        <f>'SYBA B'!E64</f>
        <v>2</v>
      </c>
      <c r="F64" s="58">
        <f>'SYBA B'!F64</f>
        <v>0</v>
      </c>
      <c r="G64" s="51">
        <f>'SYBA B'!G64</f>
        <v>2</v>
      </c>
      <c r="H64" s="51">
        <f>'SYBA B'!H64</f>
        <v>2</v>
      </c>
      <c r="I64" s="58">
        <f>'SYBA B'!I64</f>
        <v>0</v>
      </c>
      <c r="J64" s="58">
        <f>'SYBA B'!J64</f>
        <v>5</v>
      </c>
      <c r="K64" s="58">
        <f>'SYBA B'!K64</f>
        <v>3</v>
      </c>
      <c r="L64" s="56" t="str">
        <f>'SYBA B'!L64</f>
        <v/>
      </c>
      <c r="M64" s="51" t="e">
        <f t="shared" si="6"/>
        <v>#REF!</v>
      </c>
      <c r="N64" s="51" t="str">
        <f>'SYBA B'!M64</f>
        <v/>
      </c>
      <c r="O64" s="51">
        <f>'SYBA B'!N64</f>
        <v>0</v>
      </c>
      <c r="P64" s="51">
        <f>'SYBA B'!O64</f>
        <v>3</v>
      </c>
      <c r="Q64" s="51">
        <f>'SYBA B'!P64</f>
        <v>0</v>
      </c>
      <c r="R64" s="51">
        <f>'SYBA B'!Q64</f>
        <v>3</v>
      </c>
      <c r="S64" s="51">
        <f>'SYBA B'!R64</f>
        <v>0</v>
      </c>
    </row>
    <row r="65" spans="1:19" ht="18.75">
      <c r="A65" s="42">
        <f>'SYBA B'!A65</f>
        <v>1209</v>
      </c>
      <c r="B65" s="44" t="str">
        <f>'SYBA B'!B65</f>
        <v>SWAMY ANUSHKA ROCHELLE MELVYN</v>
      </c>
      <c r="C65" s="46" t="str">
        <f>'SYBA B'!C65</f>
        <v>ECONOMICS</v>
      </c>
      <c r="D65" s="58">
        <f>'SYBA B'!D65</f>
        <v>0</v>
      </c>
      <c r="E65" s="58">
        <f>'SYBA B'!E65</f>
        <v>0</v>
      </c>
      <c r="F65" s="58">
        <f>'SYBA B'!F65</f>
        <v>0</v>
      </c>
      <c r="G65" s="51">
        <f>'SYBA B'!G65</f>
        <v>0</v>
      </c>
      <c r="H65" s="51">
        <f>'SYBA B'!H65</f>
        <v>1</v>
      </c>
      <c r="I65" s="58">
        <f>'SYBA B'!I65</f>
        <v>0</v>
      </c>
      <c r="J65" s="58">
        <f>'SYBA B'!J65</f>
        <v>2</v>
      </c>
      <c r="K65" s="58">
        <f>'SYBA B'!K65</f>
        <v>1</v>
      </c>
      <c r="L65" s="56">
        <f>'SYBA B'!L65</f>
        <v>0</v>
      </c>
      <c r="M65" s="51" t="e">
        <f t="shared" si="6"/>
        <v>#REF!</v>
      </c>
      <c r="N65" s="51">
        <f>'SYBA B'!M65</f>
        <v>0</v>
      </c>
      <c r="O65" s="51" t="str">
        <f>'SYBA B'!N65</f>
        <v/>
      </c>
      <c r="P65" s="51" t="str">
        <f>'SYBA B'!O65</f>
        <v/>
      </c>
      <c r="Q65" s="51" t="str">
        <f>'SYBA B'!P65</f>
        <v/>
      </c>
      <c r="R65" s="51" t="str">
        <f>'SYBA B'!Q65</f>
        <v/>
      </c>
      <c r="S65" s="51">
        <f>'SYBA B'!R65</f>
        <v>0</v>
      </c>
    </row>
    <row r="66" spans="1:19" ht="18.75">
      <c r="A66" s="42">
        <f>'SYBA B'!A66</f>
        <v>1210</v>
      </c>
      <c r="B66" s="44" t="str">
        <f>'SYBA B'!B66</f>
        <v>THAKKAR KRUPA DEEPAK</v>
      </c>
      <c r="C66" s="46" t="str">
        <f>'SYBA B'!C66</f>
        <v>ECONOMICS</v>
      </c>
      <c r="D66" s="58">
        <f>'SYBA B'!D66</f>
        <v>2</v>
      </c>
      <c r="E66" s="58">
        <f>'SYBA B'!E66</f>
        <v>3</v>
      </c>
      <c r="F66" s="58">
        <f>'SYBA B'!F66</f>
        <v>0</v>
      </c>
      <c r="G66" s="51">
        <f>'SYBA B'!G66</f>
        <v>3</v>
      </c>
      <c r="H66" s="51">
        <f>'SYBA B'!H66</f>
        <v>3</v>
      </c>
      <c r="I66" s="58">
        <f>'SYBA B'!I66</f>
        <v>1</v>
      </c>
      <c r="J66" s="58">
        <f>'SYBA B'!J66</f>
        <v>3</v>
      </c>
      <c r="K66" s="58">
        <f>'SYBA B'!K66</f>
        <v>5</v>
      </c>
      <c r="L66" s="56">
        <f>'SYBA B'!L66</f>
        <v>0</v>
      </c>
      <c r="M66" s="51" t="e">
        <f t="shared" si="6"/>
        <v>#REF!</v>
      </c>
      <c r="N66" s="51">
        <f>'SYBA B'!M66</f>
        <v>3</v>
      </c>
      <c r="O66" s="51" t="str">
        <f>'SYBA B'!N66</f>
        <v/>
      </c>
      <c r="P66" s="51" t="str">
        <f>'SYBA B'!O66</f>
        <v/>
      </c>
      <c r="Q66" s="51" t="str">
        <f>'SYBA B'!P66</f>
        <v/>
      </c>
      <c r="R66" s="51" t="str">
        <f>'SYBA B'!Q66</f>
        <v/>
      </c>
      <c r="S66" s="51">
        <f>'SYBA B'!R66</f>
        <v>0</v>
      </c>
    </row>
    <row r="67" spans="1:19" ht="18.75">
      <c r="A67" s="42">
        <f>'SYBA B'!A67</f>
        <v>1211</v>
      </c>
      <c r="B67" s="44" t="str">
        <f>'SYBA B'!B67</f>
        <v>THOMAS RYAN DAMIAN</v>
      </c>
      <c r="C67" s="46" t="str">
        <f>'SYBA B'!C67</f>
        <v>HISTORY</v>
      </c>
      <c r="D67" s="58">
        <f>'SYBA B'!D67</f>
        <v>5</v>
      </c>
      <c r="E67" s="58">
        <f>'SYBA B'!E67</f>
        <v>6</v>
      </c>
      <c r="F67" s="58">
        <f>'SYBA B'!F67</f>
        <v>0</v>
      </c>
      <c r="G67" s="51">
        <f>'SYBA B'!G67</f>
        <v>6</v>
      </c>
      <c r="H67" s="51">
        <f>'SYBA B'!H67</f>
        <v>5</v>
      </c>
      <c r="I67" s="58">
        <f>'SYBA B'!I67</f>
        <v>1</v>
      </c>
      <c r="J67" s="58">
        <f>'SYBA B'!J67</f>
        <v>6</v>
      </c>
      <c r="K67" s="58">
        <f>'SYBA B'!K67</f>
        <v>10</v>
      </c>
      <c r="L67" s="56" t="str">
        <f>'SYBA B'!L67</f>
        <v/>
      </c>
      <c r="M67" s="51" t="e">
        <f t="shared" si="6"/>
        <v>#REF!</v>
      </c>
      <c r="N67" s="51" t="str">
        <f>'SYBA B'!M67</f>
        <v/>
      </c>
      <c r="O67" s="51">
        <f>'SYBA B'!N67</f>
        <v>6</v>
      </c>
      <c r="P67" s="51">
        <f>'SYBA B'!O67</f>
        <v>3</v>
      </c>
      <c r="Q67" s="51">
        <f>'SYBA B'!P67</f>
        <v>0</v>
      </c>
      <c r="R67" s="51">
        <f>'SYBA B'!Q67</f>
        <v>3</v>
      </c>
      <c r="S67" s="51">
        <f>'SYBA B'!R67</f>
        <v>0</v>
      </c>
    </row>
    <row r="68" spans="1:19" ht="18.75">
      <c r="A68" s="42">
        <f>'SYBA B'!A68</f>
        <v>1212</v>
      </c>
      <c r="B68" s="44" t="str">
        <f>'SYBA B'!B68</f>
        <v>TRISHA RAJ IRANI</v>
      </c>
      <c r="C68" s="46" t="str">
        <f>'SYBA B'!C68</f>
        <v>ECONOMICS</v>
      </c>
      <c r="D68" s="58">
        <f>'SYBA B'!D68</f>
        <v>2</v>
      </c>
      <c r="E68" s="58">
        <f>'SYBA B'!E68</f>
        <v>1</v>
      </c>
      <c r="F68" s="58">
        <f>'SYBA B'!F68</f>
        <v>0</v>
      </c>
      <c r="G68" s="51">
        <f>'SYBA B'!G68</f>
        <v>1</v>
      </c>
      <c r="H68" s="51">
        <f>'SYBA B'!H68</f>
        <v>2</v>
      </c>
      <c r="I68" s="58">
        <f>'SYBA B'!I68</f>
        <v>0</v>
      </c>
      <c r="J68" s="58">
        <f>'SYBA B'!J68</f>
        <v>4</v>
      </c>
      <c r="K68" s="58">
        <f>'SYBA B'!K68</f>
        <v>4</v>
      </c>
      <c r="L68" s="56">
        <f>'SYBA B'!L68</f>
        <v>0</v>
      </c>
      <c r="M68" s="51" t="e">
        <f t="shared" si="6"/>
        <v>#REF!</v>
      </c>
      <c r="N68" s="51">
        <f>'SYBA B'!M68</f>
        <v>2</v>
      </c>
      <c r="O68" s="51" t="str">
        <f>'SYBA B'!N68</f>
        <v/>
      </c>
      <c r="P68" s="51" t="str">
        <f>'SYBA B'!O68</f>
        <v/>
      </c>
      <c r="Q68" s="51" t="str">
        <f>'SYBA B'!P68</f>
        <v/>
      </c>
      <c r="R68" s="51" t="str">
        <f>'SYBA B'!Q68</f>
        <v/>
      </c>
      <c r="S68" s="51">
        <f>'SYBA B'!R68</f>
        <v>0</v>
      </c>
    </row>
    <row r="69" spans="1:19" ht="18.75">
      <c r="A69" s="42">
        <f>'SYBA B'!A69</f>
        <v>1213</v>
      </c>
      <c r="B69" s="44" t="str">
        <f>'SYBA B'!B69</f>
        <v>VAZ MICHELLE TREVOR</v>
      </c>
      <c r="C69" s="46" t="str">
        <f>'SYBA B'!C69</f>
        <v>ECONOMICS</v>
      </c>
      <c r="D69" s="58">
        <f>'SYBA B'!D69</f>
        <v>2</v>
      </c>
      <c r="E69" s="58">
        <f>'SYBA B'!E69</f>
        <v>4</v>
      </c>
      <c r="F69" s="58">
        <f>'SYBA B'!F69</f>
        <v>0</v>
      </c>
      <c r="G69" s="51">
        <f>'SYBA B'!G69</f>
        <v>4</v>
      </c>
      <c r="H69" s="51">
        <f>'SYBA B'!H69</f>
        <v>5</v>
      </c>
      <c r="I69" s="58">
        <f>'SYBA B'!I69</f>
        <v>1</v>
      </c>
      <c r="J69" s="58">
        <f>'SYBA B'!J69</f>
        <v>4</v>
      </c>
      <c r="K69" s="58">
        <f>'SYBA B'!K69</f>
        <v>5</v>
      </c>
      <c r="L69" s="56">
        <f>'SYBA B'!L69</f>
        <v>0</v>
      </c>
      <c r="M69" s="51" t="e">
        <f t="shared" si="6"/>
        <v>#REF!</v>
      </c>
      <c r="N69" s="51">
        <f>'SYBA B'!M69</f>
        <v>3</v>
      </c>
      <c r="O69" s="51" t="str">
        <f>'SYBA B'!N69</f>
        <v/>
      </c>
      <c r="P69" s="51" t="str">
        <f>'SYBA B'!O69</f>
        <v/>
      </c>
      <c r="Q69" s="51" t="str">
        <f>'SYBA B'!P69</f>
        <v/>
      </c>
      <c r="R69" s="51" t="str">
        <f>'SYBA B'!Q69</f>
        <v/>
      </c>
      <c r="S69" s="51">
        <f>'SYBA B'!R69</f>
        <v>0</v>
      </c>
    </row>
    <row r="70" spans="1:19" ht="18.75">
      <c r="A70" s="42">
        <f>'SYBA B'!A70</f>
        <v>1214</v>
      </c>
      <c r="B70" s="44" t="str">
        <f>'SYBA B'!B70</f>
        <v>VAZ SUZANNE RUPERT</v>
      </c>
      <c r="C70" s="46" t="str">
        <f>'SYBA B'!C70</f>
        <v>ECONOMICS</v>
      </c>
      <c r="D70" s="58">
        <f>'SYBA B'!D70</f>
        <v>3</v>
      </c>
      <c r="E70" s="58">
        <f>'SYBA B'!E70</f>
        <v>2</v>
      </c>
      <c r="F70" s="58">
        <f>'SYBA B'!F70</f>
        <v>0</v>
      </c>
      <c r="G70" s="51">
        <f>'SYBA B'!G70</f>
        <v>2</v>
      </c>
      <c r="H70" s="51">
        <f>'SYBA B'!H70</f>
        <v>2</v>
      </c>
      <c r="I70" s="58">
        <f>'SYBA B'!I70</f>
        <v>1</v>
      </c>
      <c r="J70" s="58">
        <f>'SYBA B'!J70</f>
        <v>5</v>
      </c>
      <c r="K70" s="58">
        <f>'SYBA B'!K70</f>
        <v>7</v>
      </c>
      <c r="L70" s="56">
        <f>'SYBA B'!L70</f>
        <v>0</v>
      </c>
      <c r="M70" s="51" t="e">
        <f t="shared" si="6"/>
        <v>#REF!</v>
      </c>
      <c r="N70" s="51">
        <f>'SYBA B'!M70</f>
        <v>3</v>
      </c>
      <c r="O70" s="51" t="str">
        <f>'SYBA B'!N70</f>
        <v/>
      </c>
      <c r="P70" s="51" t="str">
        <f>'SYBA B'!O70</f>
        <v/>
      </c>
      <c r="Q70" s="51" t="str">
        <f>'SYBA B'!P70</f>
        <v/>
      </c>
      <c r="R70" s="51" t="str">
        <f>'SYBA B'!Q70</f>
        <v/>
      </c>
      <c r="S70" s="51">
        <f>'SYBA B'!R70</f>
        <v>0</v>
      </c>
    </row>
    <row r="71" spans="1:19" ht="18.75">
      <c r="A71" s="42">
        <f>'SYBA B'!A71</f>
        <v>1215</v>
      </c>
      <c r="B71" s="44" t="str">
        <f>'SYBA B'!B71</f>
        <v>WESTON RALPH MEHDI</v>
      </c>
      <c r="C71" s="46" t="str">
        <f>'SYBA B'!C71</f>
        <v>HISTORY</v>
      </c>
      <c r="D71" s="58">
        <f>'SYBA B'!D71</f>
        <v>3</v>
      </c>
      <c r="E71" s="58">
        <f>'SYBA B'!E71</f>
        <v>1</v>
      </c>
      <c r="F71" s="58">
        <f>'SYBA B'!F71</f>
        <v>0</v>
      </c>
      <c r="G71" s="51">
        <f>'SYBA B'!G71</f>
        <v>1</v>
      </c>
      <c r="H71" s="51">
        <f>'SYBA B'!H71</f>
        <v>5</v>
      </c>
      <c r="I71" s="58">
        <f>'SYBA B'!I71</f>
        <v>0</v>
      </c>
      <c r="J71" s="58">
        <f>'SYBA B'!J71</f>
        <v>6</v>
      </c>
      <c r="K71" s="58">
        <f>'SYBA B'!K71</f>
        <v>5</v>
      </c>
      <c r="L71" s="56" t="str">
        <f>'SYBA B'!L71</f>
        <v/>
      </c>
      <c r="M71" s="51" t="e">
        <f t="shared" si="6"/>
        <v>#REF!</v>
      </c>
      <c r="N71" s="51" t="str">
        <f>'SYBA B'!M71</f>
        <v/>
      </c>
      <c r="O71" s="51">
        <f>'SYBA B'!N71</f>
        <v>1</v>
      </c>
      <c r="P71" s="51">
        <f>'SYBA B'!O71</f>
        <v>3</v>
      </c>
      <c r="Q71" s="51">
        <f>'SYBA B'!P71</f>
        <v>0</v>
      </c>
      <c r="R71" s="51">
        <f>'SYBA B'!Q71</f>
        <v>3</v>
      </c>
      <c r="S71" s="51">
        <f>'SYBA B'!R71</f>
        <v>0</v>
      </c>
    </row>
    <row r="72" spans="1:19" ht="18.75">
      <c r="A72" s="42">
        <f>'SYBA B'!A72</f>
        <v>1216</v>
      </c>
      <c r="B72" s="44" t="str">
        <f>'SYBA B'!B72</f>
        <v>YADAV SAYALI SANJAY</v>
      </c>
      <c r="C72" s="46" t="str">
        <f>'SYBA B'!C72</f>
        <v>ECONOMICS</v>
      </c>
      <c r="D72" s="58">
        <f>'SYBA B'!D72</f>
        <v>2</v>
      </c>
      <c r="E72" s="58">
        <f>'SYBA B'!E72</f>
        <v>3</v>
      </c>
      <c r="F72" s="58">
        <f>'SYBA B'!F72</f>
        <v>0</v>
      </c>
      <c r="G72" s="51">
        <f>'SYBA B'!G72</f>
        <v>3</v>
      </c>
      <c r="H72" s="51">
        <f>'SYBA B'!H72</f>
        <v>0</v>
      </c>
      <c r="I72" s="58">
        <f>'SYBA B'!I72</f>
        <v>0</v>
      </c>
      <c r="J72" s="58">
        <f>'SYBA B'!J72</f>
        <v>5</v>
      </c>
      <c r="K72" s="58">
        <f>'SYBA B'!K72</f>
        <v>2</v>
      </c>
      <c r="L72" s="56">
        <f>'SYBA B'!L72</f>
        <v>0</v>
      </c>
      <c r="M72" s="51" t="e">
        <f t="shared" si="6"/>
        <v>#REF!</v>
      </c>
      <c r="N72" s="51">
        <f>'SYBA B'!M72</f>
        <v>0</v>
      </c>
      <c r="O72" s="51" t="str">
        <f>'SYBA B'!N72</f>
        <v/>
      </c>
      <c r="P72" s="51" t="str">
        <f>'SYBA B'!O72</f>
        <v/>
      </c>
      <c r="Q72" s="51" t="str">
        <f>'SYBA B'!P72</f>
        <v/>
      </c>
      <c r="R72" s="51" t="str">
        <f>'SYBA B'!Q72</f>
        <v/>
      </c>
      <c r="S72" s="51">
        <f>'SYBA B'!R72</f>
        <v>0</v>
      </c>
    </row>
    <row r="73" spans="1:19" ht="18.75">
      <c r="A73" s="42">
        <f>'SYBA B'!A73</f>
        <v>1217</v>
      </c>
      <c r="B73" s="44" t="str">
        <f>'SYBA B'!B73</f>
        <v>DSOUZA DARREN SHANE LUIS</v>
      </c>
      <c r="C73" s="46" t="str">
        <f>'SYBA B'!C73</f>
        <v>HISTORY</v>
      </c>
      <c r="D73" s="58">
        <f>'SYBA B'!D73</f>
        <v>0</v>
      </c>
      <c r="E73" s="58">
        <f>'SYBA B'!E73</f>
        <v>0</v>
      </c>
      <c r="F73" s="58">
        <f>'SYBA B'!F73</f>
        <v>0</v>
      </c>
      <c r="G73" s="51">
        <f>'SYBA B'!G73</f>
        <v>0</v>
      </c>
      <c r="H73" s="51">
        <f>'SYBA B'!H73</f>
        <v>0</v>
      </c>
      <c r="I73" s="58">
        <f>'SYBA B'!I73</f>
        <v>0</v>
      </c>
      <c r="J73" s="58">
        <f>'SYBA B'!J73</f>
        <v>2</v>
      </c>
      <c r="K73" s="58">
        <f>'SYBA B'!K73</f>
        <v>0</v>
      </c>
      <c r="L73" s="56" t="str">
        <f>'SYBA B'!L73</f>
        <v/>
      </c>
      <c r="M73" s="51" t="e">
        <f t="shared" si="6"/>
        <v>#REF!</v>
      </c>
      <c r="N73" s="51" t="str">
        <f>'SYBA B'!M73</f>
        <v/>
      </c>
      <c r="O73" s="51">
        <f>'SYBA B'!N73</f>
        <v>1</v>
      </c>
      <c r="P73" s="51">
        <f>'SYBA B'!O73</f>
        <v>1</v>
      </c>
      <c r="Q73" s="51">
        <f>'SYBA B'!P73</f>
        <v>0</v>
      </c>
      <c r="R73" s="51">
        <f>'SYBA B'!Q73</f>
        <v>1</v>
      </c>
      <c r="S73" s="51">
        <f>'SYBA B'!R73</f>
        <v>0</v>
      </c>
    </row>
    <row r="74" spans="1:19" ht="18.75">
      <c r="A74" s="42">
        <f>'SYBA B'!A74</f>
        <v>1218</v>
      </c>
      <c r="B74" s="44" t="str">
        <f>'SYBA B'!B74</f>
        <v>FERNANDES ANUSHKA JUDE AUGUSTINE</v>
      </c>
      <c r="C74" s="46" t="str">
        <f>'SYBA B'!C74</f>
        <v>HISTORY</v>
      </c>
      <c r="D74" s="58">
        <f>'SYBA B'!D74</f>
        <v>3</v>
      </c>
      <c r="E74" s="58">
        <f>'SYBA B'!E74</f>
        <v>4</v>
      </c>
      <c r="F74" s="58">
        <f>'SYBA B'!F74</f>
        <v>0</v>
      </c>
      <c r="G74" s="51">
        <f>'SYBA B'!G74</f>
        <v>4</v>
      </c>
      <c r="H74" s="51">
        <f>'SYBA B'!H74</f>
        <v>5</v>
      </c>
      <c r="I74" s="58">
        <f>'SYBA B'!I74</f>
        <v>1</v>
      </c>
      <c r="J74" s="58">
        <f>'SYBA B'!J74</f>
        <v>6</v>
      </c>
      <c r="K74" s="58">
        <f>'SYBA B'!K74</f>
        <v>7</v>
      </c>
      <c r="L74" s="56" t="str">
        <f>'SYBA B'!L74</f>
        <v/>
      </c>
      <c r="M74" s="51" t="e">
        <f t="shared" si="6"/>
        <v>#REF!</v>
      </c>
      <c r="N74" s="51" t="str">
        <f>'SYBA B'!M74</f>
        <v/>
      </c>
      <c r="O74" s="51">
        <f>'SYBA B'!N74</f>
        <v>4</v>
      </c>
      <c r="P74" s="51">
        <f>'SYBA B'!O74</f>
        <v>3</v>
      </c>
      <c r="Q74" s="51">
        <f>'SYBA B'!P74</f>
        <v>0</v>
      </c>
      <c r="R74" s="51">
        <f>'SYBA B'!Q74</f>
        <v>3</v>
      </c>
      <c r="S74" s="51">
        <f>'SYBA B'!R74</f>
        <v>0</v>
      </c>
    </row>
    <row r="75" spans="1:19" ht="18.75">
      <c r="A75" s="42">
        <f>'SYBA B'!A75</f>
        <v>1219</v>
      </c>
      <c r="B75" s="44" t="str">
        <f>'SYBA B'!B75</f>
        <v>MENDES ZISKA ANSELM</v>
      </c>
      <c r="C75" s="46" t="str">
        <f>'SYBA B'!C75</f>
        <v>HISTORY</v>
      </c>
      <c r="D75" s="58">
        <f>'SYBA B'!D75</f>
        <v>3</v>
      </c>
      <c r="E75" s="58">
        <f>'SYBA B'!E75</f>
        <v>0</v>
      </c>
      <c r="F75" s="58">
        <f>'SYBA B'!F75</f>
        <v>0</v>
      </c>
      <c r="G75" s="51">
        <f>'SYBA B'!G75</f>
        <v>0</v>
      </c>
      <c r="H75" s="51">
        <f>'SYBA B'!H75</f>
        <v>5</v>
      </c>
      <c r="I75" s="58">
        <f>'SYBA B'!I75</f>
        <v>0</v>
      </c>
      <c r="J75" s="58">
        <f>'SYBA B'!J75</f>
        <v>4</v>
      </c>
      <c r="K75" s="58">
        <f>'SYBA B'!K75</f>
        <v>5</v>
      </c>
      <c r="L75" s="56" t="str">
        <f>'SYBA B'!L75</f>
        <v/>
      </c>
      <c r="M75" s="51" t="e">
        <f t="shared" si="6"/>
        <v>#REF!</v>
      </c>
      <c r="N75" s="51" t="str">
        <f>'SYBA B'!M75</f>
        <v/>
      </c>
      <c r="O75" s="51">
        <f>'SYBA B'!N75</f>
        <v>3</v>
      </c>
      <c r="P75" s="51">
        <f>'SYBA B'!O75</f>
        <v>1</v>
      </c>
      <c r="Q75" s="51">
        <f>'SYBA B'!P75</f>
        <v>0</v>
      </c>
      <c r="R75" s="51">
        <f>'SYBA B'!Q75</f>
        <v>1</v>
      </c>
      <c r="S75" s="51">
        <f>'SYBA B'!R75</f>
        <v>0</v>
      </c>
    </row>
    <row r="76" spans="1:19" ht="18.75">
      <c r="A76" s="42">
        <f>'SYBA B'!A76</f>
        <v>1220</v>
      </c>
      <c r="B76" s="44" t="str">
        <f>'SYBA B'!B76</f>
        <v>ZANE SERLE BARBOZA</v>
      </c>
      <c r="C76" s="46" t="str">
        <f>'SYBA B'!C76</f>
        <v>ECONOMICS</v>
      </c>
      <c r="D76" s="58">
        <f>'SYBA B'!D76</f>
        <v>5</v>
      </c>
      <c r="E76" s="58">
        <f>'SYBA B'!E76</f>
        <v>6</v>
      </c>
      <c r="F76" s="58">
        <f>'SYBA B'!F76</f>
        <v>0</v>
      </c>
      <c r="G76" s="51">
        <f>'SYBA B'!G76</f>
        <v>6</v>
      </c>
      <c r="H76" s="51">
        <f>'SYBA B'!H76</f>
        <v>3</v>
      </c>
      <c r="I76" s="58">
        <f>'SYBA B'!I76</f>
        <v>1</v>
      </c>
      <c r="J76" s="58">
        <f>'SYBA B'!J76</f>
        <v>6</v>
      </c>
      <c r="K76" s="58">
        <f>'SYBA B'!K76</f>
        <v>10</v>
      </c>
      <c r="L76" s="56">
        <f>'SYBA B'!L76</f>
        <v>0</v>
      </c>
      <c r="M76" s="51" t="e">
        <f t="shared" si="6"/>
        <v>#REF!</v>
      </c>
      <c r="N76" s="51">
        <f>'SYBA B'!M76</f>
        <v>4</v>
      </c>
      <c r="O76" s="51" t="str">
        <f>'SYBA B'!N76</f>
        <v/>
      </c>
      <c r="P76" s="51" t="str">
        <f>'SYBA B'!O76</f>
        <v/>
      </c>
      <c r="Q76" s="51" t="str">
        <f>'SYBA B'!P76</f>
        <v/>
      </c>
      <c r="R76" s="51" t="str">
        <f>'SYBA B'!Q76</f>
        <v/>
      </c>
      <c r="S76" s="51">
        <f>'SYBA B'!R76</f>
        <v>0</v>
      </c>
    </row>
    <row r="77" spans="1:19" ht="18.75">
      <c r="A77" s="42">
        <f>'SYBA B'!A77</f>
        <v>1221</v>
      </c>
      <c r="B77" s="44" t="str">
        <f>'SYBA B'!B77</f>
        <v>FERNANDES BRENDON MICHAEL</v>
      </c>
      <c r="C77" s="46" t="str">
        <f>'SYBA B'!C77</f>
        <v>ECONOMICS</v>
      </c>
      <c r="D77" s="58">
        <f>'SYBA B'!D77</f>
        <v>2</v>
      </c>
      <c r="E77" s="58">
        <f>'SYBA B'!E77</f>
        <v>5</v>
      </c>
      <c r="F77" s="58">
        <f>'SYBA B'!F77</f>
        <v>0</v>
      </c>
      <c r="G77" s="51">
        <f>'SYBA B'!G77</f>
        <v>5</v>
      </c>
      <c r="H77" s="51">
        <f>'SYBA B'!H77</f>
        <v>1</v>
      </c>
      <c r="I77" s="58">
        <f>'SYBA B'!I77</f>
        <v>1</v>
      </c>
      <c r="J77" s="58">
        <f>'SYBA B'!J77</f>
        <v>6</v>
      </c>
      <c r="K77" s="58">
        <f>'SYBA B'!K77</f>
        <v>3</v>
      </c>
      <c r="L77" s="56">
        <f>'SYBA B'!L77</f>
        <v>0</v>
      </c>
      <c r="M77" s="51" t="e">
        <f t="shared" si="6"/>
        <v>#REF!</v>
      </c>
      <c r="N77" s="51">
        <f>'SYBA B'!M77</f>
        <v>1</v>
      </c>
      <c r="O77" s="51" t="str">
        <f>'SYBA B'!N77</f>
        <v/>
      </c>
      <c r="P77" s="51" t="str">
        <f>'SYBA B'!O77</f>
        <v/>
      </c>
      <c r="Q77" s="51" t="str">
        <f>'SYBA B'!P77</f>
        <v/>
      </c>
      <c r="R77" s="51" t="str">
        <f>'SYBA B'!Q77</f>
        <v/>
      </c>
      <c r="S77" s="51">
        <f>'SYBA B'!R77</f>
        <v>0</v>
      </c>
    </row>
    <row r="78" spans="1:19" ht="18.75">
      <c r="A78" s="42">
        <f>'SYBA B'!A78</f>
        <v>1222</v>
      </c>
      <c r="B78" s="44" t="str">
        <f>'SYBA B'!B78</f>
        <v>DCUNHA IAN FRANCIS FREDRICK</v>
      </c>
      <c r="C78" s="46" t="str">
        <f>'SYBA B'!C78</f>
        <v>HISTORY</v>
      </c>
      <c r="D78" s="58">
        <f>'SYBA B'!D78</f>
        <v>4</v>
      </c>
      <c r="E78" s="58">
        <f>'SYBA B'!E78</f>
        <v>5</v>
      </c>
      <c r="F78" s="58">
        <f>'SYBA B'!F78</f>
        <v>0</v>
      </c>
      <c r="G78" s="51">
        <f>'SYBA B'!G78</f>
        <v>5</v>
      </c>
      <c r="H78" s="51">
        <f>'SYBA B'!H78</f>
        <v>2</v>
      </c>
      <c r="I78" s="58">
        <f>'SYBA B'!I78</f>
        <v>0</v>
      </c>
      <c r="J78" s="58">
        <f>'SYBA B'!J78</f>
        <v>4</v>
      </c>
      <c r="K78" s="58">
        <f>'SYBA B'!K78</f>
        <v>4</v>
      </c>
      <c r="L78" s="56" t="str">
        <f>'SYBA B'!L78</f>
        <v/>
      </c>
      <c r="M78" s="51" t="e">
        <f t="shared" si="6"/>
        <v>#REF!</v>
      </c>
      <c r="N78" s="51" t="str">
        <f>'SYBA B'!M78</f>
        <v/>
      </c>
      <c r="O78" s="51">
        <f>'SYBA B'!N78</f>
        <v>2</v>
      </c>
      <c r="P78" s="51">
        <f>'SYBA B'!O78</f>
        <v>0</v>
      </c>
      <c r="Q78" s="51">
        <f>'SYBA B'!P78</f>
        <v>0</v>
      </c>
      <c r="R78" s="51">
        <f>'SYBA B'!Q78</f>
        <v>0</v>
      </c>
      <c r="S78" s="51">
        <f>'SYBA B'!R78</f>
        <v>0</v>
      </c>
    </row>
    <row r="79" spans="1:19" ht="18.75">
      <c r="A79" s="42">
        <f>'SYBA B'!A79</f>
        <v>1223</v>
      </c>
      <c r="B79" s="44" t="str">
        <f>'SYBA B'!B79</f>
        <v>PATEL NIHAL ANIL</v>
      </c>
      <c r="C79" s="46" t="str">
        <f>'SYBA B'!C79</f>
        <v>ECONOMICS</v>
      </c>
      <c r="D79" s="58">
        <f>'SYBA B'!D79</f>
        <v>1</v>
      </c>
      <c r="E79" s="58">
        <f>'SYBA B'!E79</f>
        <v>5</v>
      </c>
      <c r="F79" s="58">
        <f>'SYBA B'!F79</f>
        <v>0</v>
      </c>
      <c r="G79" s="51">
        <f>'SYBA B'!G79</f>
        <v>5</v>
      </c>
      <c r="H79" s="51">
        <f>'SYBA B'!H79</f>
        <v>2</v>
      </c>
      <c r="I79" s="58">
        <f>'SYBA B'!I79</f>
        <v>0</v>
      </c>
      <c r="J79" s="58">
        <f>'SYBA B'!J79</f>
        <v>3</v>
      </c>
      <c r="K79" s="58">
        <f>'SYBA B'!K79</f>
        <v>4</v>
      </c>
      <c r="L79" s="56">
        <f>'SYBA B'!L79</f>
        <v>0</v>
      </c>
      <c r="M79" s="51" t="e">
        <f t="shared" si="6"/>
        <v>#REF!</v>
      </c>
      <c r="N79" s="51">
        <f>'SYBA B'!M79</f>
        <v>3</v>
      </c>
      <c r="O79" s="51" t="str">
        <f>'SYBA B'!N79</f>
        <v/>
      </c>
      <c r="P79" s="51" t="str">
        <f>'SYBA B'!O79</f>
        <v/>
      </c>
      <c r="Q79" s="51" t="str">
        <f>'SYBA B'!P79</f>
        <v/>
      </c>
      <c r="R79" s="51">
        <f>'SYBA B'!Q79</f>
        <v>0</v>
      </c>
      <c r="S79" s="51">
        <f>'SYBA B'!R79</f>
        <v>0</v>
      </c>
    </row>
    <row r="80" spans="1:19" ht="12.75">
      <c r="A80" s="59"/>
    </row>
    <row r="81" spans="1:1" ht="12.75">
      <c r="A81" s="59"/>
    </row>
    <row r="82" spans="1:1" ht="12.75">
      <c r="A82" s="59"/>
    </row>
    <row r="83" spans="1:1" ht="12.75">
      <c r="A83" s="59"/>
    </row>
    <row r="84" spans="1:1" ht="12.75">
      <c r="A84" s="59"/>
    </row>
    <row r="85" spans="1:1" ht="12.75">
      <c r="A85" s="59"/>
    </row>
    <row r="86" spans="1:1" ht="12.75">
      <c r="A86" s="59"/>
    </row>
    <row r="87" spans="1:1" ht="12.75">
      <c r="A87" s="59"/>
    </row>
    <row r="88" spans="1:1" ht="12.75">
      <c r="A88" s="59"/>
    </row>
    <row r="89" spans="1:1" ht="12.75">
      <c r="A89" s="59"/>
    </row>
    <row r="90" spans="1:1" ht="12.75">
      <c r="A90" s="59"/>
    </row>
    <row r="91" spans="1:1" ht="12.75">
      <c r="A91" s="59"/>
    </row>
    <row r="92" spans="1:1" ht="12.75">
      <c r="A92" s="59"/>
    </row>
    <row r="93" spans="1:1" ht="12.75">
      <c r="A93" s="59"/>
    </row>
    <row r="94" spans="1:1" ht="12.75">
      <c r="A94" s="59"/>
    </row>
    <row r="95" spans="1:1" ht="12.75">
      <c r="A95" s="59"/>
    </row>
    <row r="96" spans="1:1" ht="12.75">
      <c r="A96" s="59"/>
    </row>
    <row r="97" spans="1:1" ht="12.75">
      <c r="A97" s="59"/>
    </row>
    <row r="98" spans="1:1" ht="12.75">
      <c r="A98" s="59"/>
    </row>
    <row r="99" spans="1:1" ht="12.75">
      <c r="A99" s="59"/>
    </row>
    <row r="100" spans="1:1" ht="12.75">
      <c r="A100" s="59"/>
    </row>
    <row r="101" spans="1:1" ht="12.75">
      <c r="A101" s="59"/>
    </row>
    <row r="102" spans="1:1" ht="12.75">
      <c r="A102" s="59"/>
    </row>
    <row r="103" spans="1:1" ht="12.75">
      <c r="A103" s="59"/>
    </row>
    <row r="104" spans="1:1" ht="12.75">
      <c r="A104" s="59"/>
    </row>
    <row r="105" spans="1:1" ht="12.75">
      <c r="A105" s="59"/>
    </row>
    <row r="106" spans="1:1" ht="12.75">
      <c r="A106" s="59"/>
    </row>
    <row r="107" spans="1:1" ht="12.75">
      <c r="A107" s="59"/>
    </row>
    <row r="108" spans="1:1" ht="12.75">
      <c r="A108" s="59"/>
    </row>
    <row r="109" spans="1:1" ht="12.75">
      <c r="A109" s="59"/>
    </row>
    <row r="110" spans="1:1" ht="12.75">
      <c r="A110" s="59"/>
    </row>
    <row r="111" spans="1:1" ht="12.75">
      <c r="A111" s="59"/>
    </row>
    <row r="112" spans="1:1" ht="12.75">
      <c r="A112" s="59"/>
    </row>
    <row r="113" spans="1:1" ht="12.75">
      <c r="A113" s="59"/>
    </row>
    <row r="114" spans="1:1" ht="12.75">
      <c r="A114" s="59"/>
    </row>
    <row r="115" spans="1:1" ht="12.75">
      <c r="A115" s="59"/>
    </row>
    <row r="116" spans="1:1" ht="12.75">
      <c r="A116" s="59"/>
    </row>
    <row r="117" spans="1:1" ht="12.75">
      <c r="A117" s="59"/>
    </row>
    <row r="118" spans="1:1" ht="12.75">
      <c r="A118" s="59"/>
    </row>
    <row r="119" spans="1:1" ht="12.75">
      <c r="A119" s="59"/>
    </row>
    <row r="120" spans="1:1" ht="12.75">
      <c r="A120" s="59"/>
    </row>
    <row r="121" spans="1:1" ht="12.75">
      <c r="A121" s="59"/>
    </row>
    <row r="122" spans="1:1" ht="12.75">
      <c r="A122" s="59"/>
    </row>
    <row r="123" spans="1:1" ht="12.75">
      <c r="A123" s="59"/>
    </row>
    <row r="124" spans="1:1" ht="12.75">
      <c r="A124" s="59"/>
    </row>
    <row r="125" spans="1:1" ht="12.75">
      <c r="A125" s="59"/>
    </row>
    <row r="126" spans="1:1" ht="12.75">
      <c r="A126" s="59"/>
    </row>
    <row r="127" spans="1:1" ht="12.75">
      <c r="A127" s="59"/>
    </row>
    <row r="128" spans="1:1" ht="12.75">
      <c r="A128" s="59"/>
    </row>
    <row r="129" spans="1:1" ht="12.75">
      <c r="A129" s="59"/>
    </row>
    <row r="130" spans="1:1" ht="12.75">
      <c r="A130" s="59"/>
    </row>
    <row r="131" spans="1:1" ht="12.75">
      <c r="A131" s="59"/>
    </row>
    <row r="132" spans="1:1" ht="12.75">
      <c r="A132" s="59"/>
    </row>
    <row r="133" spans="1:1" ht="12.75">
      <c r="A133" s="59"/>
    </row>
    <row r="134" spans="1:1" ht="12.75">
      <c r="A134" s="59"/>
    </row>
    <row r="135" spans="1:1" ht="12.75">
      <c r="A135" s="59"/>
    </row>
    <row r="136" spans="1:1" ht="12.75">
      <c r="A136" s="59"/>
    </row>
    <row r="137" spans="1:1" ht="12.75">
      <c r="A137" s="59"/>
    </row>
    <row r="138" spans="1:1" ht="12.75">
      <c r="A138" s="59"/>
    </row>
    <row r="139" spans="1:1" ht="12.75">
      <c r="A139" s="59"/>
    </row>
    <row r="140" spans="1:1" ht="12.75">
      <c r="A140" s="59"/>
    </row>
    <row r="141" spans="1:1" ht="12.75">
      <c r="A141" s="59"/>
    </row>
    <row r="142" spans="1:1" ht="12.75">
      <c r="A142" s="59"/>
    </row>
    <row r="143" spans="1:1" ht="12.75">
      <c r="A143" s="59"/>
    </row>
    <row r="144" spans="1:1" ht="12.75">
      <c r="A144" s="59"/>
    </row>
    <row r="145" spans="1:1" ht="12.75">
      <c r="A145" s="59"/>
    </row>
    <row r="146" spans="1:1" ht="12.75">
      <c r="A146" s="59"/>
    </row>
    <row r="147" spans="1:1" ht="12.75">
      <c r="A147" s="59"/>
    </row>
    <row r="148" spans="1:1" ht="12.75">
      <c r="A148" s="59"/>
    </row>
    <row r="149" spans="1:1" ht="12.75">
      <c r="A149" s="59"/>
    </row>
    <row r="150" spans="1:1" ht="12.75">
      <c r="A150" s="59"/>
    </row>
    <row r="151" spans="1:1" ht="12.75">
      <c r="A151" s="59"/>
    </row>
    <row r="152" spans="1:1" ht="12.75">
      <c r="A152" s="59"/>
    </row>
    <row r="153" spans="1:1" ht="12.75">
      <c r="A153" s="59"/>
    </row>
    <row r="154" spans="1:1" ht="12.75">
      <c r="A154" s="59"/>
    </row>
    <row r="155" spans="1:1" ht="12.75">
      <c r="A155" s="59"/>
    </row>
    <row r="156" spans="1:1" ht="12.75">
      <c r="A156" s="59"/>
    </row>
    <row r="157" spans="1:1" ht="12.75">
      <c r="A157" s="59"/>
    </row>
    <row r="158" spans="1:1" ht="12.75">
      <c r="A158" s="59"/>
    </row>
    <row r="159" spans="1:1" ht="12.75">
      <c r="A159" s="59"/>
    </row>
    <row r="160" spans="1:1" ht="12.75">
      <c r="A160" s="59"/>
    </row>
    <row r="161" spans="1:1" ht="12.75">
      <c r="A161" s="59"/>
    </row>
    <row r="162" spans="1:1" ht="12.75">
      <c r="A162" s="59"/>
    </row>
    <row r="163" spans="1:1" ht="12.75">
      <c r="A163" s="59"/>
    </row>
    <row r="164" spans="1:1" ht="12.75">
      <c r="A164" s="59"/>
    </row>
    <row r="165" spans="1:1" ht="12.75">
      <c r="A165" s="59"/>
    </row>
    <row r="166" spans="1:1" ht="12.75">
      <c r="A166" s="59"/>
    </row>
    <row r="167" spans="1:1" ht="12.75">
      <c r="A167" s="59"/>
    </row>
    <row r="168" spans="1:1" ht="12.75">
      <c r="A168" s="59"/>
    </row>
    <row r="169" spans="1:1" ht="12.75">
      <c r="A169" s="59"/>
    </row>
    <row r="170" spans="1:1" ht="12.75">
      <c r="A170" s="59"/>
    </row>
    <row r="171" spans="1:1" ht="12.75">
      <c r="A171" s="59"/>
    </row>
    <row r="172" spans="1:1" ht="12.75">
      <c r="A172" s="59"/>
    </row>
    <row r="173" spans="1:1" ht="12.75">
      <c r="A173" s="59"/>
    </row>
    <row r="174" spans="1:1" ht="12.75">
      <c r="A174" s="59"/>
    </row>
    <row r="175" spans="1:1" ht="12.75">
      <c r="A175" s="59"/>
    </row>
    <row r="176" spans="1:1" ht="12.75">
      <c r="A176" s="59"/>
    </row>
    <row r="177" spans="1:1" ht="12.75">
      <c r="A177" s="59"/>
    </row>
    <row r="178" spans="1:1" ht="12.75">
      <c r="A178" s="59"/>
    </row>
    <row r="179" spans="1:1" ht="12.75">
      <c r="A179" s="59"/>
    </row>
    <row r="180" spans="1:1" ht="12.75">
      <c r="A180" s="59"/>
    </row>
    <row r="181" spans="1:1" ht="12.75">
      <c r="A181" s="59"/>
    </row>
    <row r="182" spans="1:1" ht="12.75">
      <c r="A182" s="59"/>
    </row>
    <row r="183" spans="1:1" ht="12.75">
      <c r="A183" s="59"/>
    </row>
    <row r="184" spans="1:1" ht="12.75">
      <c r="A184" s="59"/>
    </row>
    <row r="185" spans="1:1" ht="12.75">
      <c r="A185" s="59"/>
    </row>
    <row r="186" spans="1:1" ht="12.75">
      <c r="A186" s="59"/>
    </row>
    <row r="187" spans="1:1" ht="12.75">
      <c r="A187" s="59"/>
    </row>
    <row r="188" spans="1:1" ht="12.75">
      <c r="A188" s="59"/>
    </row>
    <row r="189" spans="1:1" ht="12.75">
      <c r="A189" s="59"/>
    </row>
    <row r="190" spans="1:1" ht="12.75">
      <c r="A190" s="59"/>
    </row>
    <row r="191" spans="1:1" ht="12.75">
      <c r="A191" s="59"/>
    </row>
    <row r="192" spans="1:1" ht="12.75">
      <c r="A192" s="59"/>
    </row>
    <row r="193" spans="1:1" ht="12.75">
      <c r="A193" s="59"/>
    </row>
    <row r="194" spans="1:1" ht="12.75">
      <c r="A194" s="59"/>
    </row>
    <row r="195" spans="1:1" ht="12.75">
      <c r="A195" s="59"/>
    </row>
    <row r="196" spans="1:1" ht="12.75">
      <c r="A196" s="59"/>
    </row>
    <row r="197" spans="1:1" ht="12.75">
      <c r="A197" s="59"/>
    </row>
    <row r="198" spans="1:1" ht="12.75">
      <c r="A198" s="59"/>
    </row>
    <row r="199" spans="1:1" ht="12.75">
      <c r="A199" s="59"/>
    </row>
    <row r="200" spans="1:1" ht="12.75">
      <c r="A200" s="59"/>
    </row>
    <row r="201" spans="1:1" ht="12.75">
      <c r="A201" s="59"/>
    </row>
    <row r="202" spans="1:1" ht="12.75">
      <c r="A202" s="59"/>
    </row>
    <row r="203" spans="1:1" ht="12.75">
      <c r="A203" s="59"/>
    </row>
    <row r="204" spans="1:1" ht="12.75">
      <c r="A204" s="59"/>
    </row>
    <row r="205" spans="1:1" ht="12.75">
      <c r="A205" s="59"/>
    </row>
    <row r="206" spans="1:1" ht="12.75">
      <c r="A206" s="59"/>
    </row>
    <row r="207" spans="1:1" ht="12.75">
      <c r="A207" s="59"/>
    </row>
    <row r="208" spans="1:1" ht="12.75">
      <c r="A208" s="59"/>
    </row>
    <row r="209" spans="1:1" ht="12.75">
      <c r="A209" s="59"/>
    </row>
    <row r="210" spans="1:1" ht="12.75">
      <c r="A210" s="59"/>
    </row>
    <row r="211" spans="1:1" ht="12.75">
      <c r="A211" s="59"/>
    </row>
    <row r="212" spans="1:1" ht="12.75">
      <c r="A212" s="59"/>
    </row>
    <row r="213" spans="1:1" ht="12.75">
      <c r="A213" s="59"/>
    </row>
    <row r="214" spans="1:1" ht="12.75">
      <c r="A214" s="59"/>
    </row>
    <row r="215" spans="1:1" ht="12.75">
      <c r="A215" s="59"/>
    </row>
    <row r="216" spans="1:1" ht="12.75">
      <c r="A216" s="59"/>
    </row>
    <row r="217" spans="1:1" ht="12.75">
      <c r="A217" s="59"/>
    </row>
    <row r="218" spans="1:1" ht="12.75">
      <c r="A218" s="59"/>
    </row>
    <row r="219" spans="1:1" ht="12.75">
      <c r="A219" s="59"/>
    </row>
    <row r="220" spans="1:1" ht="12.75">
      <c r="A220" s="59"/>
    </row>
    <row r="221" spans="1:1" ht="12.75">
      <c r="A221" s="59"/>
    </row>
    <row r="222" spans="1:1" ht="12.75">
      <c r="A222" s="59"/>
    </row>
    <row r="223" spans="1:1" ht="12.75">
      <c r="A223" s="59"/>
    </row>
    <row r="224" spans="1:1" ht="12.75">
      <c r="A224" s="59"/>
    </row>
    <row r="225" spans="1:1" ht="12.75">
      <c r="A225" s="59"/>
    </row>
    <row r="226" spans="1:1" ht="12.75">
      <c r="A226" s="59"/>
    </row>
    <row r="227" spans="1:1" ht="12.75">
      <c r="A227" s="59"/>
    </row>
    <row r="228" spans="1:1" ht="12.75">
      <c r="A228" s="59"/>
    </row>
    <row r="229" spans="1:1" ht="12.75">
      <c r="A229" s="59"/>
    </row>
    <row r="230" spans="1:1" ht="12.75">
      <c r="A230" s="59"/>
    </row>
    <row r="231" spans="1:1" ht="12.75">
      <c r="A231" s="59"/>
    </row>
    <row r="232" spans="1:1" ht="12.75">
      <c r="A232" s="59"/>
    </row>
    <row r="233" spans="1:1" ht="12.75">
      <c r="A233" s="59"/>
    </row>
    <row r="234" spans="1:1" ht="12.75">
      <c r="A234" s="59"/>
    </row>
    <row r="235" spans="1:1" ht="12.75">
      <c r="A235" s="59"/>
    </row>
    <row r="236" spans="1:1" ht="12.75">
      <c r="A236" s="59"/>
    </row>
    <row r="237" spans="1:1" ht="12.75">
      <c r="A237" s="59"/>
    </row>
    <row r="238" spans="1:1" ht="12.75">
      <c r="A238" s="59"/>
    </row>
    <row r="239" spans="1:1" ht="12.75">
      <c r="A239" s="59"/>
    </row>
    <row r="240" spans="1:1" ht="12.75">
      <c r="A240" s="59"/>
    </row>
    <row r="241" spans="1:1" ht="12.75">
      <c r="A241" s="59"/>
    </row>
    <row r="242" spans="1:1" ht="12.75">
      <c r="A242" s="59"/>
    </row>
    <row r="243" spans="1:1" ht="12.75">
      <c r="A243" s="59"/>
    </row>
    <row r="244" spans="1:1" ht="12.75">
      <c r="A244" s="59"/>
    </row>
    <row r="245" spans="1:1" ht="12.75">
      <c r="A245" s="59"/>
    </row>
    <row r="246" spans="1:1" ht="12.75">
      <c r="A246" s="59"/>
    </row>
    <row r="247" spans="1:1" ht="12.75">
      <c r="A247" s="59"/>
    </row>
    <row r="248" spans="1:1" ht="12.75">
      <c r="A248" s="59"/>
    </row>
    <row r="249" spans="1:1" ht="12.75">
      <c r="A249" s="59"/>
    </row>
    <row r="250" spans="1:1" ht="12.75">
      <c r="A250" s="59"/>
    </row>
    <row r="251" spans="1:1" ht="12.75">
      <c r="A251" s="59"/>
    </row>
    <row r="252" spans="1:1" ht="12.75">
      <c r="A252" s="59"/>
    </row>
    <row r="253" spans="1:1" ht="12.75">
      <c r="A253" s="59"/>
    </row>
    <row r="254" spans="1:1" ht="12.75">
      <c r="A254" s="59"/>
    </row>
    <row r="255" spans="1:1" ht="12.75">
      <c r="A255" s="59"/>
    </row>
    <row r="256" spans="1:1" ht="12.75">
      <c r="A256" s="59"/>
    </row>
    <row r="257" spans="1:1" ht="12.75">
      <c r="A257" s="59"/>
    </row>
    <row r="258" spans="1:1" ht="12.75">
      <c r="A258" s="59"/>
    </row>
    <row r="259" spans="1:1" ht="12.75">
      <c r="A259" s="59"/>
    </row>
    <row r="260" spans="1:1" ht="12.75">
      <c r="A260" s="59"/>
    </row>
    <row r="261" spans="1:1" ht="12.75">
      <c r="A261" s="59"/>
    </row>
    <row r="262" spans="1:1" ht="12.75">
      <c r="A262" s="59"/>
    </row>
    <row r="263" spans="1:1" ht="12.75">
      <c r="A263" s="59"/>
    </row>
    <row r="264" spans="1:1" ht="12.75">
      <c r="A264" s="59"/>
    </row>
    <row r="265" spans="1:1" ht="12.75">
      <c r="A265" s="59"/>
    </row>
    <row r="266" spans="1:1" ht="12.75">
      <c r="A266" s="59"/>
    </row>
    <row r="267" spans="1:1" ht="12.75">
      <c r="A267" s="59"/>
    </row>
    <row r="268" spans="1:1" ht="12.75">
      <c r="A268" s="59"/>
    </row>
    <row r="269" spans="1:1" ht="12.75">
      <c r="A269" s="59"/>
    </row>
    <row r="270" spans="1:1" ht="12.75">
      <c r="A270" s="59"/>
    </row>
    <row r="271" spans="1:1" ht="12.75">
      <c r="A271" s="59"/>
    </row>
    <row r="272" spans="1:1" ht="12.75">
      <c r="A272" s="59"/>
    </row>
    <row r="273" spans="1:1" ht="12.75">
      <c r="A273" s="59"/>
    </row>
    <row r="274" spans="1:1" ht="12.75">
      <c r="A274" s="59"/>
    </row>
    <row r="275" spans="1:1" ht="12.75">
      <c r="A275" s="59"/>
    </row>
    <row r="276" spans="1:1" ht="12.75">
      <c r="A276" s="59"/>
    </row>
    <row r="277" spans="1:1" ht="12.75">
      <c r="A277" s="59"/>
    </row>
    <row r="278" spans="1:1" ht="12.75">
      <c r="A278" s="59"/>
    </row>
    <row r="279" spans="1:1" ht="12.75">
      <c r="A279" s="59"/>
    </row>
    <row r="280" spans="1:1" ht="12.75">
      <c r="A280" s="59"/>
    </row>
    <row r="281" spans="1:1" ht="12.75">
      <c r="A281" s="59"/>
    </row>
    <row r="282" spans="1:1" ht="12.75">
      <c r="A282" s="59"/>
    </row>
    <row r="283" spans="1:1" ht="12.75">
      <c r="A283" s="59"/>
    </row>
    <row r="284" spans="1:1" ht="12.75">
      <c r="A284" s="59"/>
    </row>
    <row r="285" spans="1:1" ht="12.75">
      <c r="A285" s="59"/>
    </row>
    <row r="286" spans="1:1" ht="12.75">
      <c r="A286" s="59"/>
    </row>
    <row r="287" spans="1:1" ht="12.75">
      <c r="A287" s="59"/>
    </row>
    <row r="288" spans="1:1" ht="12.75">
      <c r="A288" s="59"/>
    </row>
    <row r="289" spans="1:1" ht="12.75">
      <c r="A289" s="59"/>
    </row>
    <row r="290" spans="1:1" ht="12.75">
      <c r="A290" s="59"/>
    </row>
    <row r="291" spans="1:1" ht="12.75">
      <c r="A291" s="59"/>
    </row>
    <row r="292" spans="1:1" ht="12.75">
      <c r="A292" s="59"/>
    </row>
    <row r="293" spans="1:1" ht="12.75">
      <c r="A293" s="59"/>
    </row>
    <row r="294" spans="1:1" ht="12.75">
      <c r="A294" s="59"/>
    </row>
    <row r="295" spans="1:1" ht="12.75">
      <c r="A295" s="59"/>
    </row>
    <row r="296" spans="1:1" ht="12.75">
      <c r="A296" s="59"/>
    </row>
    <row r="297" spans="1:1" ht="12.75">
      <c r="A297" s="59"/>
    </row>
    <row r="298" spans="1:1" ht="12.75">
      <c r="A298" s="59"/>
    </row>
    <row r="299" spans="1:1" ht="12.75">
      <c r="A299" s="59"/>
    </row>
    <row r="300" spans="1:1" ht="12.75">
      <c r="A300" s="59"/>
    </row>
    <row r="301" spans="1:1" ht="12.75">
      <c r="A301" s="59"/>
    </row>
    <row r="302" spans="1:1" ht="12.75">
      <c r="A302" s="59"/>
    </row>
    <row r="303" spans="1:1" ht="12.75">
      <c r="A303" s="59"/>
    </row>
    <row r="304" spans="1:1" ht="12.75">
      <c r="A304" s="59"/>
    </row>
    <row r="305" spans="1:1" ht="12.75">
      <c r="A305" s="59"/>
    </row>
    <row r="306" spans="1:1" ht="12.75">
      <c r="A306" s="59"/>
    </row>
    <row r="307" spans="1:1" ht="12.75">
      <c r="A307" s="59"/>
    </row>
    <row r="308" spans="1:1" ht="12.75">
      <c r="A308" s="59"/>
    </row>
    <row r="309" spans="1:1" ht="12.75">
      <c r="A309" s="59"/>
    </row>
    <row r="310" spans="1:1" ht="12.75">
      <c r="A310" s="59"/>
    </row>
    <row r="311" spans="1:1" ht="12.75">
      <c r="A311" s="59"/>
    </row>
    <row r="312" spans="1:1" ht="12.75">
      <c r="A312" s="59"/>
    </row>
    <row r="313" spans="1:1" ht="12.75">
      <c r="A313" s="59"/>
    </row>
    <row r="314" spans="1:1" ht="12.75">
      <c r="A314" s="59"/>
    </row>
    <row r="315" spans="1:1" ht="12.75">
      <c r="A315" s="59"/>
    </row>
    <row r="316" spans="1:1" ht="12.75">
      <c r="A316" s="59"/>
    </row>
    <row r="317" spans="1:1" ht="12.75">
      <c r="A317" s="59"/>
    </row>
    <row r="318" spans="1:1" ht="12.75">
      <c r="A318" s="59"/>
    </row>
    <row r="319" spans="1:1" ht="12.75">
      <c r="A319" s="59"/>
    </row>
    <row r="320" spans="1:1" ht="12.75">
      <c r="A320" s="59"/>
    </row>
    <row r="321" spans="1:1" ht="12.75">
      <c r="A321" s="59"/>
    </row>
    <row r="322" spans="1:1" ht="12.75">
      <c r="A322" s="59"/>
    </row>
    <row r="323" spans="1:1" ht="12.75">
      <c r="A323" s="59"/>
    </row>
    <row r="324" spans="1:1" ht="12.75">
      <c r="A324" s="59"/>
    </row>
    <row r="325" spans="1:1" ht="12.75">
      <c r="A325" s="59"/>
    </row>
    <row r="326" spans="1:1" ht="12.75">
      <c r="A326" s="59"/>
    </row>
    <row r="327" spans="1:1" ht="12.75">
      <c r="A327" s="59"/>
    </row>
    <row r="328" spans="1:1" ht="12.75">
      <c r="A328" s="59"/>
    </row>
    <row r="329" spans="1:1" ht="12.75">
      <c r="A329" s="59"/>
    </row>
    <row r="330" spans="1:1" ht="12.75">
      <c r="A330" s="59"/>
    </row>
    <row r="331" spans="1:1" ht="12.75">
      <c r="A331" s="59"/>
    </row>
    <row r="332" spans="1:1" ht="12.75">
      <c r="A332" s="59"/>
    </row>
    <row r="333" spans="1:1" ht="12.75">
      <c r="A333" s="59"/>
    </row>
    <row r="334" spans="1:1" ht="12.75">
      <c r="A334" s="59"/>
    </row>
    <row r="335" spans="1:1" ht="12.75">
      <c r="A335" s="59"/>
    </row>
    <row r="336" spans="1:1" ht="12.75">
      <c r="A336" s="59"/>
    </row>
    <row r="337" spans="1:1" ht="12.75">
      <c r="A337" s="59"/>
    </row>
    <row r="338" spans="1:1" ht="12.75">
      <c r="A338" s="59"/>
    </row>
    <row r="339" spans="1:1" ht="12.75">
      <c r="A339" s="59"/>
    </row>
    <row r="340" spans="1:1" ht="12.75">
      <c r="A340" s="59"/>
    </row>
    <row r="341" spans="1:1" ht="12.75">
      <c r="A341" s="59"/>
    </row>
    <row r="342" spans="1:1" ht="12.75">
      <c r="A342" s="59"/>
    </row>
    <row r="343" spans="1:1" ht="12.75">
      <c r="A343" s="59"/>
    </row>
    <row r="344" spans="1:1" ht="12.75">
      <c r="A344" s="59"/>
    </row>
    <row r="345" spans="1:1" ht="12.75">
      <c r="A345" s="59"/>
    </row>
    <row r="346" spans="1:1" ht="12.75">
      <c r="A346" s="59"/>
    </row>
    <row r="347" spans="1:1" ht="12.75">
      <c r="A347" s="59"/>
    </row>
    <row r="348" spans="1:1" ht="12.75">
      <c r="A348" s="59"/>
    </row>
    <row r="349" spans="1:1" ht="12.75">
      <c r="A349" s="59"/>
    </row>
    <row r="350" spans="1:1" ht="12.75">
      <c r="A350" s="59"/>
    </row>
    <row r="351" spans="1:1" ht="12.75">
      <c r="A351" s="59"/>
    </row>
    <row r="352" spans="1:1" ht="12.75">
      <c r="A352" s="59"/>
    </row>
    <row r="353" spans="1:1" ht="12.75">
      <c r="A353" s="59"/>
    </row>
    <row r="354" spans="1:1" ht="12.75">
      <c r="A354" s="59"/>
    </row>
    <row r="355" spans="1:1" ht="12.75">
      <c r="A355" s="59"/>
    </row>
    <row r="356" spans="1:1" ht="12.75">
      <c r="A356" s="59"/>
    </row>
    <row r="357" spans="1:1" ht="12.75">
      <c r="A357" s="59"/>
    </row>
    <row r="358" spans="1:1" ht="12.75">
      <c r="A358" s="59"/>
    </row>
    <row r="359" spans="1:1" ht="12.75">
      <c r="A359" s="59"/>
    </row>
    <row r="360" spans="1:1" ht="12.75">
      <c r="A360" s="59"/>
    </row>
    <row r="361" spans="1:1" ht="12.75">
      <c r="A361" s="59"/>
    </row>
    <row r="362" spans="1:1" ht="12.75">
      <c r="A362" s="59"/>
    </row>
    <row r="363" spans="1:1" ht="12.75">
      <c r="A363" s="59"/>
    </row>
    <row r="364" spans="1:1" ht="12.75">
      <c r="A364" s="59"/>
    </row>
    <row r="365" spans="1:1" ht="12.75">
      <c r="A365" s="59"/>
    </row>
    <row r="366" spans="1:1" ht="12.75">
      <c r="A366" s="59"/>
    </row>
    <row r="367" spans="1:1" ht="12.75">
      <c r="A367" s="59"/>
    </row>
    <row r="368" spans="1:1" ht="12.75">
      <c r="A368" s="59"/>
    </row>
    <row r="369" spans="1:1" ht="12.75">
      <c r="A369" s="59"/>
    </row>
    <row r="370" spans="1:1" ht="12.75">
      <c r="A370" s="59"/>
    </row>
    <row r="371" spans="1:1" ht="12.75">
      <c r="A371" s="59"/>
    </row>
    <row r="372" spans="1:1" ht="12.75">
      <c r="A372" s="59"/>
    </row>
    <row r="373" spans="1:1" ht="12.75">
      <c r="A373" s="59"/>
    </row>
    <row r="374" spans="1:1" ht="12.75">
      <c r="A374" s="59"/>
    </row>
    <row r="375" spans="1:1" ht="12.75">
      <c r="A375" s="59"/>
    </row>
    <row r="376" spans="1:1" ht="12.75">
      <c r="A376" s="59"/>
    </row>
    <row r="377" spans="1:1" ht="12.75">
      <c r="A377" s="59"/>
    </row>
    <row r="378" spans="1:1" ht="12.75">
      <c r="A378" s="59"/>
    </row>
    <row r="379" spans="1:1" ht="12.75">
      <c r="A379" s="59"/>
    </row>
    <row r="380" spans="1:1" ht="12.75">
      <c r="A380" s="59"/>
    </row>
    <row r="381" spans="1:1" ht="12.75">
      <c r="A381" s="59"/>
    </row>
    <row r="382" spans="1:1" ht="12.75">
      <c r="A382" s="59"/>
    </row>
    <row r="383" spans="1:1" ht="12.75">
      <c r="A383" s="59"/>
    </row>
    <row r="384" spans="1:1" ht="12.75">
      <c r="A384" s="59"/>
    </row>
    <row r="385" spans="1:1" ht="12.75">
      <c r="A385" s="59"/>
    </row>
    <row r="386" spans="1:1" ht="12.75">
      <c r="A386" s="59"/>
    </row>
    <row r="387" spans="1:1" ht="12.75">
      <c r="A387" s="59"/>
    </row>
    <row r="388" spans="1:1" ht="12.75">
      <c r="A388" s="59"/>
    </row>
    <row r="389" spans="1:1" ht="12.75">
      <c r="A389" s="59"/>
    </row>
    <row r="390" spans="1:1" ht="12.75">
      <c r="A390" s="59"/>
    </row>
    <row r="391" spans="1:1" ht="12.75">
      <c r="A391" s="59"/>
    </row>
    <row r="392" spans="1:1" ht="12.75">
      <c r="A392" s="59"/>
    </row>
    <row r="393" spans="1:1" ht="12.75">
      <c r="A393" s="59"/>
    </row>
    <row r="394" spans="1:1" ht="12.75">
      <c r="A394" s="59"/>
    </row>
    <row r="395" spans="1:1" ht="12.75">
      <c r="A395" s="59"/>
    </row>
    <row r="396" spans="1:1" ht="12.75">
      <c r="A396" s="59"/>
    </row>
    <row r="397" spans="1:1" ht="12.75">
      <c r="A397" s="59"/>
    </row>
    <row r="398" spans="1:1" ht="12.75">
      <c r="A398" s="59"/>
    </row>
    <row r="399" spans="1:1" ht="12.75">
      <c r="A399" s="59"/>
    </row>
    <row r="400" spans="1:1" ht="12.75">
      <c r="A400" s="59"/>
    </row>
    <row r="401" spans="1:1" ht="12.75">
      <c r="A401" s="59"/>
    </row>
    <row r="402" spans="1:1" ht="12.75">
      <c r="A402" s="59"/>
    </row>
    <row r="403" spans="1:1" ht="12.75">
      <c r="A403" s="59"/>
    </row>
    <row r="404" spans="1:1" ht="12.75">
      <c r="A404" s="59"/>
    </row>
    <row r="405" spans="1:1" ht="12.75">
      <c r="A405" s="59"/>
    </row>
    <row r="406" spans="1:1" ht="12.75">
      <c r="A406" s="59"/>
    </row>
    <row r="407" spans="1:1" ht="12.75">
      <c r="A407" s="59"/>
    </row>
    <row r="408" spans="1:1" ht="12.75">
      <c r="A408" s="59"/>
    </row>
    <row r="409" spans="1:1" ht="12.75">
      <c r="A409" s="59"/>
    </row>
    <row r="410" spans="1:1" ht="12.75">
      <c r="A410" s="59"/>
    </row>
    <row r="411" spans="1:1" ht="12.75">
      <c r="A411" s="59"/>
    </row>
    <row r="412" spans="1:1" ht="12.75">
      <c r="A412" s="59"/>
    </row>
    <row r="413" spans="1:1" ht="12.75">
      <c r="A413" s="59"/>
    </row>
    <row r="414" spans="1:1" ht="12.75">
      <c r="A414" s="59"/>
    </row>
    <row r="415" spans="1:1" ht="12.75">
      <c r="A415" s="59"/>
    </row>
    <row r="416" spans="1:1" ht="12.75">
      <c r="A416" s="59"/>
    </row>
    <row r="417" spans="1:1" ht="12.75">
      <c r="A417" s="59"/>
    </row>
    <row r="418" spans="1:1" ht="12.75">
      <c r="A418" s="59"/>
    </row>
    <row r="419" spans="1:1" ht="12.75">
      <c r="A419" s="59"/>
    </row>
    <row r="420" spans="1:1" ht="12.75">
      <c r="A420" s="59"/>
    </row>
    <row r="421" spans="1:1" ht="12.75">
      <c r="A421" s="59"/>
    </row>
    <row r="422" spans="1:1" ht="12.75">
      <c r="A422" s="59"/>
    </row>
    <row r="423" spans="1:1" ht="12.75">
      <c r="A423" s="59"/>
    </row>
    <row r="424" spans="1:1" ht="12.75">
      <c r="A424" s="59"/>
    </row>
    <row r="425" spans="1:1" ht="12.75">
      <c r="A425" s="59"/>
    </row>
    <row r="426" spans="1:1" ht="12.75">
      <c r="A426" s="59"/>
    </row>
    <row r="427" spans="1:1" ht="12.75">
      <c r="A427" s="59"/>
    </row>
    <row r="428" spans="1:1" ht="12.75">
      <c r="A428" s="59"/>
    </row>
    <row r="429" spans="1:1" ht="12.75">
      <c r="A429" s="59"/>
    </row>
    <row r="430" spans="1:1" ht="12.75">
      <c r="A430" s="59"/>
    </row>
    <row r="431" spans="1:1" ht="12.75">
      <c r="A431" s="59"/>
    </row>
    <row r="432" spans="1:1" ht="12.75">
      <c r="A432" s="59"/>
    </row>
    <row r="433" spans="1:1" ht="12.75">
      <c r="A433" s="59"/>
    </row>
    <row r="434" spans="1:1" ht="12.75">
      <c r="A434" s="59"/>
    </row>
    <row r="435" spans="1:1" ht="12.75">
      <c r="A435" s="59"/>
    </row>
    <row r="436" spans="1:1" ht="12.75">
      <c r="A436" s="59"/>
    </row>
    <row r="437" spans="1:1" ht="12.75">
      <c r="A437" s="59"/>
    </row>
    <row r="438" spans="1:1" ht="12.75">
      <c r="A438" s="59"/>
    </row>
    <row r="439" spans="1:1" ht="12.75">
      <c r="A439" s="59"/>
    </row>
    <row r="440" spans="1:1" ht="12.75">
      <c r="A440" s="59"/>
    </row>
    <row r="441" spans="1:1" ht="12.75">
      <c r="A441" s="59"/>
    </row>
    <row r="442" spans="1:1" ht="12.75">
      <c r="A442" s="59"/>
    </row>
    <row r="443" spans="1:1" ht="12.75">
      <c r="A443" s="59"/>
    </row>
    <row r="444" spans="1:1" ht="12.75">
      <c r="A444" s="59"/>
    </row>
    <row r="445" spans="1:1" ht="12.75">
      <c r="A445" s="59"/>
    </row>
    <row r="446" spans="1:1" ht="12.75">
      <c r="A446" s="59"/>
    </row>
    <row r="447" spans="1:1" ht="12.75">
      <c r="A447" s="59"/>
    </row>
    <row r="448" spans="1:1" ht="12.75">
      <c r="A448" s="59"/>
    </row>
    <row r="449" spans="1:1" ht="12.75">
      <c r="A449" s="59"/>
    </row>
    <row r="450" spans="1:1" ht="12.75">
      <c r="A450" s="59"/>
    </row>
    <row r="451" spans="1:1" ht="12.75">
      <c r="A451" s="59"/>
    </row>
    <row r="452" spans="1:1" ht="12.75">
      <c r="A452" s="59"/>
    </row>
    <row r="453" spans="1:1" ht="12.75">
      <c r="A453" s="59"/>
    </row>
    <row r="454" spans="1:1" ht="12.75">
      <c r="A454" s="59"/>
    </row>
    <row r="455" spans="1:1" ht="12.75">
      <c r="A455" s="59"/>
    </row>
    <row r="456" spans="1:1" ht="12.75">
      <c r="A456" s="59"/>
    </row>
    <row r="457" spans="1:1" ht="12.75">
      <c r="A457" s="59"/>
    </row>
    <row r="458" spans="1:1" ht="12.75">
      <c r="A458" s="59"/>
    </row>
    <row r="459" spans="1:1" ht="12.75">
      <c r="A459" s="59"/>
    </row>
    <row r="460" spans="1:1" ht="12.75">
      <c r="A460" s="59"/>
    </row>
    <row r="461" spans="1:1" ht="12.75">
      <c r="A461" s="59"/>
    </row>
    <row r="462" spans="1:1" ht="12.75">
      <c r="A462" s="59"/>
    </row>
    <row r="463" spans="1:1" ht="12.75">
      <c r="A463" s="59"/>
    </row>
    <row r="464" spans="1:1" ht="12.75">
      <c r="A464" s="59"/>
    </row>
    <row r="465" spans="1:1" ht="12.75">
      <c r="A465" s="59"/>
    </row>
    <row r="466" spans="1:1" ht="12.75">
      <c r="A466" s="59"/>
    </row>
    <row r="467" spans="1:1" ht="12.75">
      <c r="A467" s="59"/>
    </row>
    <row r="468" spans="1:1" ht="12.75">
      <c r="A468" s="59"/>
    </row>
    <row r="469" spans="1:1" ht="12.75">
      <c r="A469" s="59"/>
    </row>
    <row r="470" spans="1:1" ht="12.75">
      <c r="A470" s="59"/>
    </row>
    <row r="471" spans="1:1" ht="12.75">
      <c r="A471" s="59"/>
    </row>
    <row r="472" spans="1:1" ht="12.75">
      <c r="A472" s="59"/>
    </row>
    <row r="473" spans="1:1" ht="12.75">
      <c r="A473" s="59"/>
    </row>
    <row r="474" spans="1:1" ht="12.75">
      <c r="A474" s="59"/>
    </row>
    <row r="475" spans="1:1" ht="12.75">
      <c r="A475" s="59"/>
    </row>
    <row r="476" spans="1:1" ht="12.75">
      <c r="A476" s="59"/>
    </row>
    <row r="477" spans="1:1" ht="12.75">
      <c r="A477" s="59"/>
    </row>
    <row r="478" spans="1:1" ht="12.75">
      <c r="A478" s="59"/>
    </row>
    <row r="479" spans="1:1" ht="12.75">
      <c r="A479" s="59"/>
    </row>
    <row r="480" spans="1:1" ht="12.75">
      <c r="A480" s="59"/>
    </row>
    <row r="481" spans="1:1" ht="12.75">
      <c r="A481" s="59"/>
    </row>
    <row r="482" spans="1:1" ht="12.75">
      <c r="A482" s="59"/>
    </row>
    <row r="483" spans="1:1" ht="12.75">
      <c r="A483" s="59"/>
    </row>
    <row r="484" spans="1:1" ht="12.75">
      <c r="A484" s="59"/>
    </row>
    <row r="485" spans="1:1" ht="12.75">
      <c r="A485" s="59"/>
    </row>
    <row r="486" spans="1:1" ht="12.75">
      <c r="A486" s="59"/>
    </row>
    <row r="487" spans="1:1" ht="12.75">
      <c r="A487" s="59"/>
    </row>
    <row r="488" spans="1:1" ht="12.75">
      <c r="A488" s="59"/>
    </row>
    <row r="489" spans="1:1" ht="12.75">
      <c r="A489" s="59"/>
    </row>
    <row r="490" spans="1:1" ht="12.75">
      <c r="A490" s="59"/>
    </row>
    <row r="491" spans="1:1" ht="12.75">
      <c r="A491" s="59"/>
    </row>
    <row r="492" spans="1:1" ht="12.75">
      <c r="A492" s="59"/>
    </row>
    <row r="493" spans="1:1" ht="12.75">
      <c r="A493" s="59"/>
    </row>
    <row r="494" spans="1:1" ht="12.75">
      <c r="A494" s="59"/>
    </row>
    <row r="495" spans="1:1" ht="12.75">
      <c r="A495" s="59"/>
    </row>
    <row r="496" spans="1:1" ht="12.75">
      <c r="A496" s="59"/>
    </row>
    <row r="497" spans="1:1" ht="12.75">
      <c r="A497" s="59"/>
    </row>
    <row r="498" spans="1:1" ht="12.75">
      <c r="A498" s="59"/>
    </row>
    <row r="499" spans="1:1" ht="12.75">
      <c r="A499" s="59"/>
    </row>
    <row r="500" spans="1:1" ht="12.75">
      <c r="A500" s="59"/>
    </row>
    <row r="501" spans="1:1" ht="12.75">
      <c r="A501" s="59"/>
    </row>
    <row r="502" spans="1:1" ht="12.75">
      <c r="A502" s="59"/>
    </row>
    <row r="503" spans="1:1" ht="12.75">
      <c r="A503" s="59"/>
    </row>
    <row r="504" spans="1:1" ht="12.75">
      <c r="A504" s="59"/>
    </row>
    <row r="505" spans="1:1" ht="12.75">
      <c r="A505" s="59"/>
    </row>
    <row r="506" spans="1:1" ht="12.75">
      <c r="A506" s="59"/>
    </row>
    <row r="507" spans="1:1" ht="12.75">
      <c r="A507" s="59"/>
    </row>
    <row r="508" spans="1:1" ht="12.75">
      <c r="A508" s="59"/>
    </row>
    <row r="509" spans="1:1" ht="12.75">
      <c r="A509" s="59"/>
    </row>
    <row r="510" spans="1:1" ht="12.75">
      <c r="A510" s="59"/>
    </row>
    <row r="511" spans="1:1" ht="12.75">
      <c r="A511" s="59"/>
    </row>
    <row r="512" spans="1:1" ht="12.75">
      <c r="A512" s="59"/>
    </row>
    <row r="513" spans="1:1" ht="12.75">
      <c r="A513" s="59"/>
    </row>
    <row r="514" spans="1:1" ht="12.75">
      <c r="A514" s="59"/>
    </row>
    <row r="515" spans="1:1" ht="12.75">
      <c r="A515" s="59"/>
    </row>
    <row r="516" spans="1:1" ht="12.75">
      <c r="A516" s="59"/>
    </row>
    <row r="517" spans="1:1" ht="12.75">
      <c r="A517" s="59"/>
    </row>
    <row r="518" spans="1:1" ht="12.75">
      <c r="A518" s="59"/>
    </row>
    <row r="519" spans="1:1" ht="12.75">
      <c r="A519" s="59"/>
    </row>
    <row r="520" spans="1:1" ht="12.75">
      <c r="A520" s="59"/>
    </row>
    <row r="521" spans="1:1" ht="12.75">
      <c r="A521" s="59"/>
    </row>
    <row r="522" spans="1:1" ht="12.75">
      <c r="A522" s="59"/>
    </row>
    <row r="523" spans="1:1" ht="12.75">
      <c r="A523" s="59"/>
    </row>
    <row r="524" spans="1:1" ht="12.75">
      <c r="A524" s="59"/>
    </row>
    <row r="525" spans="1:1" ht="12.75">
      <c r="A525" s="59"/>
    </row>
    <row r="526" spans="1:1" ht="12.75">
      <c r="A526" s="59"/>
    </row>
    <row r="527" spans="1:1" ht="12.75">
      <c r="A527" s="59"/>
    </row>
    <row r="528" spans="1:1" ht="12.75">
      <c r="A528" s="59"/>
    </row>
    <row r="529" spans="1:1" ht="12.75">
      <c r="A529" s="59"/>
    </row>
    <row r="530" spans="1:1" ht="12.75">
      <c r="A530" s="59"/>
    </row>
    <row r="531" spans="1:1" ht="12.75">
      <c r="A531" s="59"/>
    </row>
    <row r="532" spans="1:1" ht="12.75">
      <c r="A532" s="59"/>
    </row>
    <row r="533" spans="1:1" ht="12.75">
      <c r="A533" s="59"/>
    </row>
    <row r="534" spans="1:1" ht="12.75">
      <c r="A534" s="59"/>
    </row>
    <row r="535" spans="1:1" ht="12.75">
      <c r="A535" s="59"/>
    </row>
    <row r="536" spans="1:1" ht="12.75">
      <c r="A536" s="59"/>
    </row>
    <row r="537" spans="1:1" ht="12.75">
      <c r="A537" s="59"/>
    </row>
    <row r="538" spans="1:1" ht="12.75">
      <c r="A538" s="59"/>
    </row>
    <row r="539" spans="1:1" ht="12.75">
      <c r="A539" s="59"/>
    </row>
    <row r="540" spans="1:1" ht="12.75">
      <c r="A540" s="59"/>
    </row>
    <row r="541" spans="1:1" ht="12.75">
      <c r="A541" s="59"/>
    </row>
    <row r="542" spans="1:1" ht="12.75">
      <c r="A542" s="59"/>
    </row>
    <row r="543" spans="1:1" ht="12.75">
      <c r="A543" s="59"/>
    </row>
    <row r="544" spans="1:1" ht="12.75">
      <c r="A544" s="59"/>
    </row>
    <row r="545" spans="1:1" ht="12.75">
      <c r="A545" s="59"/>
    </row>
    <row r="546" spans="1:1" ht="12.75">
      <c r="A546" s="59"/>
    </row>
    <row r="547" spans="1:1" ht="12.75">
      <c r="A547" s="59"/>
    </row>
    <row r="548" spans="1:1" ht="12.75">
      <c r="A548" s="59"/>
    </row>
    <row r="549" spans="1:1" ht="12.75">
      <c r="A549" s="59"/>
    </row>
    <row r="550" spans="1:1" ht="12.75">
      <c r="A550" s="59"/>
    </row>
    <row r="551" spans="1:1" ht="12.75">
      <c r="A551" s="59"/>
    </row>
    <row r="552" spans="1:1" ht="12.75">
      <c r="A552" s="59"/>
    </row>
    <row r="553" spans="1:1" ht="12.75">
      <c r="A553" s="59"/>
    </row>
    <row r="554" spans="1:1" ht="12.75">
      <c r="A554" s="59"/>
    </row>
    <row r="555" spans="1:1" ht="12.75">
      <c r="A555" s="59"/>
    </row>
    <row r="556" spans="1:1" ht="12.75">
      <c r="A556" s="59"/>
    </row>
    <row r="557" spans="1:1" ht="12.75">
      <c r="A557" s="59"/>
    </row>
    <row r="558" spans="1:1" ht="12.75">
      <c r="A558" s="59"/>
    </row>
    <row r="559" spans="1:1" ht="12.75">
      <c r="A559" s="59"/>
    </row>
    <row r="560" spans="1:1" ht="12.75">
      <c r="A560" s="59"/>
    </row>
    <row r="561" spans="1:1" ht="12.75">
      <c r="A561" s="59"/>
    </row>
    <row r="562" spans="1:1" ht="12.75">
      <c r="A562" s="59"/>
    </row>
    <row r="563" spans="1:1" ht="12.75">
      <c r="A563" s="59"/>
    </row>
    <row r="564" spans="1:1" ht="12.75">
      <c r="A564" s="59"/>
    </row>
    <row r="565" spans="1:1" ht="12.75">
      <c r="A565" s="59"/>
    </row>
    <row r="566" spans="1:1" ht="12.75">
      <c r="A566" s="59"/>
    </row>
    <row r="567" spans="1:1" ht="12.75">
      <c r="A567" s="59"/>
    </row>
    <row r="568" spans="1:1" ht="12.75">
      <c r="A568" s="59"/>
    </row>
    <row r="569" spans="1:1" ht="12.75">
      <c r="A569" s="59"/>
    </row>
    <row r="570" spans="1:1" ht="12.75">
      <c r="A570" s="59"/>
    </row>
    <row r="571" spans="1:1" ht="12.75">
      <c r="A571" s="59"/>
    </row>
    <row r="572" spans="1:1" ht="12.75">
      <c r="A572" s="59"/>
    </row>
    <row r="573" spans="1:1" ht="12.75">
      <c r="A573" s="59"/>
    </row>
    <row r="574" spans="1:1" ht="12.75">
      <c r="A574" s="59"/>
    </row>
    <row r="575" spans="1:1" ht="12.75">
      <c r="A575" s="59"/>
    </row>
    <row r="576" spans="1:1" ht="12.75">
      <c r="A576" s="59"/>
    </row>
    <row r="577" spans="1:1" ht="12.75">
      <c r="A577" s="59"/>
    </row>
    <row r="578" spans="1:1" ht="12.75">
      <c r="A578" s="59"/>
    </row>
    <row r="579" spans="1:1" ht="12.75">
      <c r="A579" s="59"/>
    </row>
    <row r="580" spans="1:1" ht="12.75">
      <c r="A580" s="59"/>
    </row>
    <row r="581" spans="1:1" ht="12.75">
      <c r="A581" s="59"/>
    </row>
    <row r="582" spans="1:1" ht="12.75">
      <c r="A582" s="59"/>
    </row>
    <row r="583" spans="1:1" ht="12.75">
      <c r="A583" s="59"/>
    </row>
    <row r="584" spans="1:1" ht="12.75">
      <c r="A584" s="59"/>
    </row>
    <row r="585" spans="1:1" ht="12.75">
      <c r="A585" s="59"/>
    </row>
    <row r="586" spans="1:1" ht="12.75">
      <c r="A586" s="59"/>
    </row>
    <row r="587" spans="1:1" ht="12.75">
      <c r="A587" s="59"/>
    </row>
    <row r="588" spans="1:1" ht="12.75">
      <c r="A588" s="59"/>
    </row>
    <row r="589" spans="1:1" ht="12.75">
      <c r="A589" s="59"/>
    </row>
    <row r="590" spans="1:1" ht="12.75">
      <c r="A590" s="59"/>
    </row>
    <row r="591" spans="1:1" ht="12.75">
      <c r="A591" s="59"/>
    </row>
    <row r="592" spans="1:1" ht="12.75">
      <c r="A592" s="59"/>
    </row>
    <row r="593" spans="1:1" ht="12.75">
      <c r="A593" s="59"/>
    </row>
    <row r="594" spans="1:1" ht="12.75">
      <c r="A594" s="59"/>
    </row>
    <row r="595" spans="1:1" ht="12.75">
      <c r="A595" s="59"/>
    </row>
    <row r="596" spans="1:1" ht="12.75">
      <c r="A596" s="59"/>
    </row>
    <row r="597" spans="1:1" ht="12.75">
      <c r="A597" s="59"/>
    </row>
    <row r="598" spans="1:1" ht="12.75">
      <c r="A598" s="59"/>
    </row>
    <row r="599" spans="1:1" ht="12.75">
      <c r="A599" s="59"/>
    </row>
    <row r="600" spans="1:1" ht="12.75">
      <c r="A600" s="59"/>
    </row>
    <row r="601" spans="1:1" ht="12.75">
      <c r="A601" s="59"/>
    </row>
    <row r="602" spans="1:1" ht="12.75">
      <c r="A602" s="59"/>
    </row>
    <row r="603" spans="1:1" ht="12.75">
      <c r="A603" s="59"/>
    </row>
    <row r="604" spans="1:1" ht="12.75">
      <c r="A604" s="59"/>
    </row>
    <row r="605" spans="1:1" ht="12.75">
      <c r="A605" s="59"/>
    </row>
    <row r="606" spans="1:1" ht="12.75">
      <c r="A606" s="59"/>
    </row>
    <row r="607" spans="1:1" ht="12.75">
      <c r="A607" s="59"/>
    </row>
    <row r="608" spans="1:1" ht="12.75">
      <c r="A608" s="59"/>
    </row>
    <row r="609" spans="1:1" ht="12.75">
      <c r="A609" s="59"/>
    </row>
    <row r="610" spans="1:1" ht="12.75">
      <c r="A610" s="59"/>
    </row>
    <row r="611" spans="1:1" ht="12.75">
      <c r="A611" s="59"/>
    </row>
    <row r="612" spans="1:1" ht="12.75">
      <c r="A612" s="59"/>
    </row>
    <row r="613" spans="1:1" ht="12.75">
      <c r="A613" s="59"/>
    </row>
    <row r="614" spans="1:1" ht="12.75">
      <c r="A614" s="59"/>
    </row>
    <row r="615" spans="1:1" ht="12.75">
      <c r="A615" s="59"/>
    </row>
    <row r="616" spans="1:1" ht="12.75">
      <c r="A616" s="59"/>
    </row>
    <row r="617" spans="1:1" ht="12.75">
      <c r="A617" s="59"/>
    </row>
    <row r="618" spans="1:1" ht="12.75">
      <c r="A618" s="59"/>
    </row>
    <row r="619" spans="1:1" ht="12.75">
      <c r="A619" s="59"/>
    </row>
    <row r="620" spans="1:1" ht="12.75">
      <c r="A620" s="59"/>
    </row>
    <row r="621" spans="1:1" ht="12.75">
      <c r="A621" s="59"/>
    </row>
    <row r="622" spans="1:1" ht="12.75">
      <c r="A622" s="59"/>
    </row>
    <row r="623" spans="1:1" ht="12.75">
      <c r="A623" s="59"/>
    </row>
    <row r="624" spans="1:1" ht="12.75">
      <c r="A624" s="59"/>
    </row>
    <row r="625" spans="1:1" ht="12.75">
      <c r="A625" s="59"/>
    </row>
    <row r="626" spans="1:1" ht="12.75">
      <c r="A626" s="59"/>
    </row>
    <row r="627" spans="1:1" ht="12.75">
      <c r="A627" s="59"/>
    </row>
    <row r="628" spans="1:1" ht="12.75">
      <c r="A628" s="59"/>
    </row>
    <row r="629" spans="1:1" ht="12.75">
      <c r="A629" s="59"/>
    </row>
    <row r="630" spans="1:1" ht="12.75">
      <c r="A630" s="59"/>
    </row>
    <row r="631" spans="1:1" ht="12.75">
      <c r="A631" s="59"/>
    </row>
    <row r="632" spans="1:1" ht="12.75">
      <c r="A632" s="59"/>
    </row>
    <row r="633" spans="1:1" ht="12.75">
      <c r="A633" s="59"/>
    </row>
    <row r="634" spans="1:1" ht="12.75">
      <c r="A634" s="59"/>
    </row>
    <row r="635" spans="1:1" ht="12.75">
      <c r="A635" s="59"/>
    </row>
    <row r="636" spans="1:1" ht="12.75">
      <c r="A636" s="59"/>
    </row>
    <row r="637" spans="1:1" ht="12.75">
      <c r="A637" s="59"/>
    </row>
    <row r="638" spans="1:1" ht="12.75">
      <c r="A638" s="59"/>
    </row>
    <row r="639" spans="1:1" ht="12.75">
      <c r="A639" s="59"/>
    </row>
    <row r="640" spans="1:1" ht="12.75">
      <c r="A640" s="59"/>
    </row>
    <row r="641" spans="1:1" ht="12.75">
      <c r="A641" s="59"/>
    </row>
    <row r="642" spans="1:1" ht="12.75">
      <c r="A642" s="59"/>
    </row>
    <row r="643" spans="1:1" ht="12.75">
      <c r="A643" s="59"/>
    </row>
    <row r="644" spans="1:1" ht="12.75">
      <c r="A644" s="59"/>
    </row>
    <row r="645" spans="1:1" ht="12.75">
      <c r="A645" s="59"/>
    </row>
    <row r="646" spans="1:1" ht="12.75">
      <c r="A646" s="59"/>
    </row>
    <row r="647" spans="1:1" ht="12.75">
      <c r="A647" s="59"/>
    </row>
    <row r="648" spans="1:1" ht="12.75">
      <c r="A648" s="59"/>
    </row>
    <row r="649" spans="1:1" ht="12.75">
      <c r="A649" s="59"/>
    </row>
    <row r="650" spans="1:1" ht="12.75">
      <c r="A650" s="59"/>
    </row>
    <row r="651" spans="1:1" ht="12.75">
      <c r="A651" s="59"/>
    </row>
    <row r="652" spans="1:1" ht="12.75">
      <c r="A652" s="59"/>
    </row>
    <row r="653" spans="1:1" ht="12.75">
      <c r="A653" s="59"/>
    </row>
    <row r="654" spans="1:1" ht="12.75">
      <c r="A654" s="59"/>
    </row>
    <row r="655" spans="1:1" ht="12.75">
      <c r="A655" s="59"/>
    </row>
    <row r="656" spans="1:1" ht="12.75">
      <c r="A656" s="59"/>
    </row>
    <row r="657" spans="1:1" ht="12.75">
      <c r="A657" s="59"/>
    </row>
    <row r="658" spans="1:1" ht="12.75">
      <c r="A658" s="59"/>
    </row>
    <row r="659" spans="1:1" ht="12.75">
      <c r="A659" s="59"/>
    </row>
    <row r="660" spans="1:1" ht="12.75">
      <c r="A660" s="59"/>
    </row>
    <row r="661" spans="1:1" ht="12.75">
      <c r="A661" s="59"/>
    </row>
    <row r="662" spans="1:1" ht="12.75">
      <c r="A662" s="59"/>
    </row>
    <row r="663" spans="1:1" ht="12.75">
      <c r="A663" s="59"/>
    </row>
    <row r="664" spans="1:1" ht="12.75">
      <c r="A664" s="59"/>
    </row>
    <row r="665" spans="1:1" ht="12.75">
      <c r="A665" s="59"/>
    </row>
    <row r="666" spans="1:1" ht="12.75">
      <c r="A666" s="59"/>
    </row>
    <row r="667" spans="1:1" ht="12.75">
      <c r="A667" s="59"/>
    </row>
    <row r="668" spans="1:1" ht="12.75">
      <c r="A668" s="59"/>
    </row>
    <row r="669" spans="1:1" ht="12.75">
      <c r="A669" s="59"/>
    </row>
    <row r="670" spans="1:1" ht="12.75">
      <c r="A670" s="59"/>
    </row>
    <row r="671" spans="1:1" ht="12.75">
      <c r="A671" s="59"/>
    </row>
    <row r="672" spans="1:1" ht="12.75">
      <c r="A672" s="59"/>
    </row>
    <row r="673" spans="1:1" ht="12.75">
      <c r="A673" s="59"/>
    </row>
    <row r="674" spans="1:1" ht="12.75">
      <c r="A674" s="59"/>
    </row>
    <row r="675" spans="1:1" ht="12.75">
      <c r="A675" s="59"/>
    </row>
    <row r="676" spans="1:1" ht="12.75">
      <c r="A676" s="59"/>
    </row>
    <row r="677" spans="1:1" ht="12.75">
      <c r="A677" s="59"/>
    </row>
    <row r="678" spans="1:1" ht="12.75">
      <c r="A678" s="59"/>
    </row>
    <row r="679" spans="1:1" ht="12.75">
      <c r="A679" s="59"/>
    </row>
    <row r="680" spans="1:1" ht="12.75">
      <c r="A680" s="59"/>
    </row>
    <row r="681" spans="1:1" ht="12.75">
      <c r="A681" s="59"/>
    </row>
    <row r="682" spans="1:1" ht="12.75">
      <c r="A682" s="59"/>
    </row>
    <row r="683" spans="1:1" ht="12.75">
      <c r="A683" s="59"/>
    </row>
    <row r="684" spans="1:1" ht="12.75">
      <c r="A684" s="59"/>
    </row>
    <row r="685" spans="1:1" ht="12.75">
      <c r="A685" s="59"/>
    </row>
    <row r="686" spans="1:1" ht="12.75">
      <c r="A686" s="59"/>
    </row>
    <row r="687" spans="1:1" ht="12.75">
      <c r="A687" s="59"/>
    </row>
    <row r="688" spans="1:1" ht="12.75">
      <c r="A688" s="59"/>
    </row>
    <row r="689" spans="1:1" ht="12.75">
      <c r="A689" s="59"/>
    </row>
    <row r="690" spans="1:1" ht="12.75">
      <c r="A690" s="59"/>
    </row>
    <row r="691" spans="1:1" ht="12.75">
      <c r="A691" s="59"/>
    </row>
    <row r="692" spans="1:1" ht="12.75">
      <c r="A692" s="59"/>
    </row>
    <row r="693" spans="1:1" ht="12.75">
      <c r="A693" s="59"/>
    </row>
    <row r="694" spans="1:1" ht="12.75">
      <c r="A694" s="59"/>
    </row>
    <row r="695" spans="1:1" ht="12.75">
      <c r="A695" s="59"/>
    </row>
    <row r="696" spans="1:1" ht="12.75">
      <c r="A696" s="59"/>
    </row>
    <row r="697" spans="1:1" ht="12.75">
      <c r="A697" s="59"/>
    </row>
    <row r="698" spans="1:1" ht="12.75">
      <c r="A698" s="59"/>
    </row>
    <row r="699" spans="1:1" ht="12.75">
      <c r="A699" s="59"/>
    </row>
    <row r="700" spans="1:1" ht="12.75">
      <c r="A700" s="59"/>
    </row>
    <row r="701" spans="1:1" ht="12.75">
      <c r="A701" s="59"/>
    </row>
    <row r="702" spans="1:1" ht="12.75">
      <c r="A702" s="59"/>
    </row>
    <row r="703" spans="1:1" ht="12.75">
      <c r="A703" s="59"/>
    </row>
    <row r="704" spans="1:1" ht="12.75">
      <c r="A704" s="59"/>
    </row>
    <row r="705" spans="1:1" ht="12.75">
      <c r="A705" s="59"/>
    </row>
    <row r="706" spans="1:1" ht="12.75">
      <c r="A706" s="59"/>
    </row>
    <row r="707" spans="1:1" ht="12.75">
      <c r="A707" s="59"/>
    </row>
    <row r="708" spans="1:1" ht="12.75">
      <c r="A708" s="59"/>
    </row>
    <row r="709" spans="1:1" ht="12.75">
      <c r="A709" s="59"/>
    </row>
    <row r="710" spans="1:1" ht="12.75">
      <c r="A710" s="59"/>
    </row>
    <row r="711" spans="1:1" ht="12.75">
      <c r="A711" s="59"/>
    </row>
    <row r="712" spans="1:1" ht="12.75">
      <c r="A712" s="59"/>
    </row>
    <row r="713" spans="1:1" ht="12.75">
      <c r="A713" s="59"/>
    </row>
    <row r="714" spans="1:1" ht="12.75">
      <c r="A714" s="59"/>
    </row>
    <row r="715" spans="1:1" ht="12.75">
      <c r="A715" s="59"/>
    </row>
    <row r="716" spans="1:1" ht="12.75">
      <c r="A716" s="59"/>
    </row>
    <row r="717" spans="1:1" ht="12.75">
      <c r="A717" s="59"/>
    </row>
    <row r="718" spans="1:1" ht="12.75">
      <c r="A718" s="59"/>
    </row>
    <row r="719" spans="1:1" ht="12.75">
      <c r="A719" s="59"/>
    </row>
    <row r="720" spans="1:1" ht="12.75">
      <c r="A720" s="59"/>
    </row>
    <row r="721" spans="1:1" ht="12.75">
      <c r="A721" s="59"/>
    </row>
    <row r="722" spans="1:1" ht="12.75">
      <c r="A722" s="59"/>
    </row>
    <row r="723" spans="1:1" ht="12.75">
      <c r="A723" s="59"/>
    </row>
    <row r="724" spans="1:1" ht="12.75">
      <c r="A724" s="59"/>
    </row>
    <row r="725" spans="1:1" ht="12.75">
      <c r="A725" s="59"/>
    </row>
    <row r="726" spans="1:1" ht="12.75">
      <c r="A726" s="59"/>
    </row>
    <row r="727" spans="1:1" ht="12.75">
      <c r="A727" s="59"/>
    </row>
    <row r="728" spans="1:1" ht="12.75">
      <c r="A728" s="59"/>
    </row>
    <row r="729" spans="1:1" ht="12.75">
      <c r="A729" s="59"/>
    </row>
    <row r="730" spans="1:1" ht="12.75">
      <c r="A730" s="59"/>
    </row>
    <row r="731" spans="1:1" ht="12.75">
      <c r="A731" s="59"/>
    </row>
    <row r="732" spans="1:1" ht="12.75">
      <c r="A732" s="59"/>
    </row>
    <row r="733" spans="1:1" ht="12.75">
      <c r="A733" s="59"/>
    </row>
    <row r="734" spans="1:1" ht="12.75">
      <c r="A734" s="59"/>
    </row>
    <row r="735" spans="1:1" ht="12.75">
      <c r="A735" s="59"/>
    </row>
    <row r="736" spans="1:1" ht="12.75">
      <c r="A736" s="59"/>
    </row>
    <row r="737" spans="1:1" ht="12.75">
      <c r="A737" s="59"/>
    </row>
    <row r="738" spans="1:1" ht="12.75">
      <c r="A738" s="59"/>
    </row>
    <row r="739" spans="1:1" ht="12.75">
      <c r="A739" s="59"/>
    </row>
    <row r="740" spans="1:1" ht="12.75">
      <c r="A740" s="59"/>
    </row>
    <row r="741" spans="1:1" ht="12.75">
      <c r="A741" s="59"/>
    </row>
    <row r="742" spans="1:1" ht="12.75">
      <c r="A742" s="59"/>
    </row>
    <row r="743" spans="1:1" ht="12.75">
      <c r="A743" s="59"/>
    </row>
    <row r="744" spans="1:1" ht="12.75">
      <c r="A744" s="59"/>
    </row>
    <row r="745" spans="1:1" ht="12.75">
      <c r="A745" s="59"/>
    </row>
    <row r="746" spans="1:1" ht="12.75">
      <c r="A746" s="59"/>
    </row>
    <row r="747" spans="1:1" ht="12.75">
      <c r="A747" s="59"/>
    </row>
    <row r="748" spans="1:1" ht="12.75">
      <c r="A748" s="59"/>
    </row>
    <row r="749" spans="1:1" ht="12.75">
      <c r="A749" s="59"/>
    </row>
    <row r="750" spans="1:1" ht="12.75">
      <c r="A750" s="59"/>
    </row>
    <row r="751" spans="1:1" ht="12.75">
      <c r="A751" s="59"/>
    </row>
    <row r="752" spans="1:1" ht="12.75">
      <c r="A752" s="59"/>
    </row>
    <row r="753" spans="1:1" ht="12.75">
      <c r="A753" s="59"/>
    </row>
    <row r="754" spans="1:1" ht="12.75">
      <c r="A754" s="59"/>
    </row>
    <row r="755" spans="1:1" ht="12.75">
      <c r="A755" s="59"/>
    </row>
    <row r="756" spans="1:1" ht="12.75">
      <c r="A756" s="59"/>
    </row>
    <row r="757" spans="1:1" ht="12.75">
      <c r="A757" s="59"/>
    </row>
    <row r="758" spans="1:1" ht="12.75">
      <c r="A758" s="59"/>
    </row>
    <row r="759" spans="1:1" ht="12.75">
      <c r="A759" s="59"/>
    </row>
    <row r="760" spans="1:1" ht="12.75">
      <c r="A760" s="59"/>
    </row>
    <row r="761" spans="1:1" ht="12.75">
      <c r="A761" s="59"/>
    </row>
    <row r="762" spans="1:1" ht="12.75">
      <c r="A762" s="59"/>
    </row>
    <row r="763" spans="1:1" ht="12.75">
      <c r="A763" s="59"/>
    </row>
    <row r="764" spans="1:1" ht="12.75">
      <c r="A764" s="59"/>
    </row>
    <row r="765" spans="1:1" ht="12.75">
      <c r="A765" s="59"/>
    </row>
    <row r="766" spans="1:1" ht="12.75">
      <c r="A766" s="59"/>
    </row>
    <row r="767" spans="1:1" ht="12.75">
      <c r="A767" s="59"/>
    </row>
    <row r="768" spans="1:1" ht="12.75">
      <c r="A768" s="59"/>
    </row>
    <row r="769" spans="1:1" ht="12.75">
      <c r="A769" s="59"/>
    </row>
    <row r="770" spans="1:1" ht="12.75">
      <c r="A770" s="59"/>
    </row>
    <row r="771" spans="1:1" ht="12.75">
      <c r="A771" s="59"/>
    </row>
    <row r="772" spans="1:1" ht="12.75">
      <c r="A772" s="59"/>
    </row>
    <row r="773" spans="1:1" ht="12.75">
      <c r="A773" s="59"/>
    </row>
    <row r="774" spans="1:1" ht="12.75">
      <c r="A774" s="59"/>
    </row>
    <row r="775" spans="1:1" ht="12.75">
      <c r="A775" s="59"/>
    </row>
    <row r="776" spans="1:1" ht="12.75">
      <c r="A776" s="59"/>
    </row>
    <row r="777" spans="1:1" ht="12.75">
      <c r="A777" s="59"/>
    </row>
    <row r="778" spans="1:1" ht="12.75">
      <c r="A778" s="59"/>
    </row>
    <row r="779" spans="1:1" ht="12.75">
      <c r="A779" s="59"/>
    </row>
    <row r="780" spans="1:1" ht="12.75">
      <c r="A780" s="59"/>
    </row>
    <row r="781" spans="1:1" ht="12.75">
      <c r="A781" s="59"/>
    </row>
    <row r="782" spans="1:1" ht="12.75">
      <c r="A782" s="59"/>
    </row>
    <row r="783" spans="1:1" ht="12.75">
      <c r="A783" s="59"/>
    </row>
    <row r="784" spans="1:1" ht="12.75">
      <c r="A784" s="59"/>
    </row>
    <row r="785" spans="1:1" ht="12.75">
      <c r="A785" s="59"/>
    </row>
    <row r="786" spans="1:1" ht="12.75">
      <c r="A786" s="59"/>
    </row>
    <row r="787" spans="1:1" ht="12.75">
      <c r="A787" s="59"/>
    </row>
    <row r="788" spans="1:1" ht="12.75">
      <c r="A788" s="59"/>
    </row>
    <row r="789" spans="1:1" ht="12.75">
      <c r="A789" s="59"/>
    </row>
    <row r="790" spans="1:1" ht="12.75">
      <c r="A790" s="59"/>
    </row>
    <row r="791" spans="1:1" ht="12.75">
      <c r="A791" s="59"/>
    </row>
    <row r="792" spans="1:1" ht="12.75">
      <c r="A792" s="59"/>
    </row>
    <row r="793" spans="1:1" ht="12.75">
      <c r="A793" s="59"/>
    </row>
    <row r="794" spans="1:1" ht="12.75">
      <c r="A794" s="59"/>
    </row>
    <row r="795" spans="1:1" ht="12.75">
      <c r="A795" s="59"/>
    </row>
    <row r="796" spans="1:1" ht="12.75">
      <c r="A796" s="59"/>
    </row>
    <row r="797" spans="1:1" ht="12.75">
      <c r="A797" s="59"/>
    </row>
    <row r="798" spans="1:1" ht="12.75">
      <c r="A798" s="59"/>
    </row>
    <row r="799" spans="1:1" ht="12.75">
      <c r="A799" s="59"/>
    </row>
    <row r="800" spans="1:1" ht="12.75">
      <c r="A800" s="59"/>
    </row>
    <row r="801" spans="1:1" ht="12.75">
      <c r="A801" s="59"/>
    </row>
    <row r="802" spans="1:1" ht="12.75">
      <c r="A802" s="59"/>
    </row>
    <row r="803" spans="1:1" ht="12.75">
      <c r="A803" s="59"/>
    </row>
  </sheetData>
  <mergeCells count="3">
    <mergeCell ref="A2:A5"/>
    <mergeCell ref="D6:R6"/>
    <mergeCell ref="A1:S1"/>
  </mergeCells>
  <conditionalFormatting sqref="D7:D79">
    <cfRule type="expression" dxfId="3" priority="1">
      <formula>D7&gt;D$5</formula>
    </cfRule>
  </conditionalFormatting>
  <conditionalFormatting sqref="G7:O79">
    <cfRule type="expression" dxfId="2" priority="2">
      <formula>AND(G7&gt;G$5,G7&lt;&gt;"")</formula>
    </cfRule>
  </conditionalFormatting>
  <conditionalFormatting sqref="R7:R79">
    <cfRule type="expression" dxfId="1" priority="3">
      <formula>AND(R7&gt;R$5,R7&lt;&gt;"")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3"/>
  <sheetViews>
    <sheetView workbookViewId="0"/>
  </sheetViews>
  <sheetFormatPr defaultColWidth="14.42578125" defaultRowHeight="15.75" customHeight="1"/>
  <cols>
    <col min="1" max="1" width="12.85546875" customWidth="1"/>
    <col min="2" max="2" width="38.7109375" customWidth="1"/>
    <col min="3" max="17" width="11.5703125" customWidth="1"/>
  </cols>
  <sheetData>
    <row r="1" spans="1:17" ht="15.75" customHeight="1">
      <c r="A1" s="1" t="str">
        <f ca="1">IFERROR(__xludf.DUMMYFUNCTION("ImportRange(""1vFV8Qd6n0MrPHYBeVp1Y_eB_kbiC7J9TT1whrvu4Vkc"",""sem1!k4"")"),"37")</f>
        <v>37</v>
      </c>
      <c r="B1" s="2"/>
      <c r="C1" s="3"/>
      <c r="D1" s="81" t="s">
        <v>3</v>
      </c>
      <c r="E1" s="79"/>
      <c r="F1" s="79"/>
      <c r="G1" s="79"/>
      <c r="H1" s="79"/>
      <c r="I1" s="79"/>
      <c r="J1" s="79"/>
      <c r="K1" s="79"/>
      <c r="L1" s="80"/>
      <c r="M1" s="4"/>
      <c r="N1" s="4"/>
      <c r="O1" s="4"/>
      <c r="P1" s="4"/>
      <c r="Q1" s="4"/>
    </row>
    <row r="2" spans="1:17" ht="15.75" customHeight="1">
      <c r="A2" s="8" t="s">
        <v>4</v>
      </c>
      <c r="B2" s="9"/>
      <c r="C2" s="9"/>
      <c r="D2" s="13" t="s">
        <v>5</v>
      </c>
      <c r="E2" s="13" t="s">
        <v>6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15</v>
      </c>
      <c r="Q2" s="15" t="s">
        <v>16</v>
      </c>
    </row>
    <row r="3" spans="1:17" ht="15.75" customHeight="1">
      <c r="A3" s="18" t="s">
        <v>17</v>
      </c>
      <c r="B3" s="19"/>
      <c r="C3" s="19"/>
      <c r="D3" s="21" t="s">
        <v>18</v>
      </c>
      <c r="E3" s="21" t="s">
        <v>19</v>
      </c>
      <c r="F3" s="21" t="s">
        <v>20</v>
      </c>
      <c r="G3" s="21"/>
      <c r="H3" s="21" t="s">
        <v>21</v>
      </c>
      <c r="I3" s="21" t="s">
        <v>22</v>
      </c>
      <c r="J3" s="21" t="s">
        <v>23</v>
      </c>
      <c r="K3" s="21" t="s">
        <v>24</v>
      </c>
      <c r="L3" s="21" t="s">
        <v>25</v>
      </c>
      <c r="M3" s="21" t="s">
        <v>26</v>
      </c>
      <c r="N3" s="21" t="s">
        <v>27</v>
      </c>
      <c r="O3" s="21" t="s">
        <v>27</v>
      </c>
      <c r="P3" s="23" t="s">
        <v>28</v>
      </c>
      <c r="Q3" s="23"/>
    </row>
    <row r="4" spans="1:17" ht="15.75" customHeight="1">
      <c r="A4" s="24" t="s">
        <v>29</v>
      </c>
      <c r="B4" s="25"/>
      <c r="C4" s="25"/>
      <c r="D4" s="26" t="str">
        <f ca="1">IFERROR(__xludf.DUMMYFUNCTION("ImportRange(""1-KQbOq_OF8Zvv9s2IwqWuiu36wvu1yoGRpMtGz0uFzc"",""SEM1!E4"")"),"43")</f>
        <v>43</v>
      </c>
      <c r="E4" s="28" t="str">
        <f ca="1">IFERROR(__xludf.DUMMYFUNCTION("ImportRange(""1vFV8Qd6n0MrPHYBeVp1Y_eB_kbiC7J9TT1whrvu4Vkc"",""sem1!k4"")"),"37")</f>
        <v>37</v>
      </c>
      <c r="F4" s="28" t="str">
        <f ca="1">IFERROR(__xludf.DUMMYFUNCTION("ImportRange(""1s_74kVqricL4AunR5DgkEUlmsHFVv0FwbAwsVetzz44"",""SEM1!K4"")"),"11")</f>
        <v>11</v>
      </c>
      <c r="G4" s="28">
        <f t="shared" ref="G4:G5" ca="1" si="0">E4+F4</f>
        <v>48</v>
      </c>
      <c r="H4" s="26" t="str">
        <f ca="1">IFERROR(__xludf.DUMMYFUNCTION("ImportRange(""1eDh0bZprejd8Sk-g0arGWs1CguB5h65CsNZb4ifRJyc"",""SEM1!K4"")"),"37")</f>
        <v>37</v>
      </c>
      <c r="I4" s="26" t="str">
        <f ca="1">IFERROR(__xludf.DUMMYFUNCTION("ImportRange(""1JW2fJwhqZP_1pbqYI5mm09mS5LIzumbBcPgK5ZC0bcU"",""SEM1!k4"")"),"37")</f>
        <v>37</v>
      </c>
      <c r="J4" s="26" t="str">
        <f ca="1">IFERROR(__xludf.DUMMYFUNCTION("ImportRange(""1cuHU18bgg3BYG1w3xCJzxwXR4awLsrxl306BRvyNzss"",""SEM1!K4"")"),"41")</f>
        <v>41</v>
      </c>
      <c r="K4" s="28" t="str">
        <f ca="1">IFERROR(__xludf.DUMMYFUNCTION("ImportRange(""1EbKYrq1AajoMI961b4LHs2p6SoDlHL2HBDJ0zl8ELMk"",""SEM1!N4"")"),"59")</f>
        <v>59</v>
      </c>
      <c r="L4" s="28" t="str">
        <f ca="1">IFERROR(__xludf.DUMMYFUNCTION("ImportRange(""141av8lTEAjXZkp2glcC8ekZQIbauZnowoBDw9TbB94Y"",""sem1!K4"")"),"35")</f>
        <v>35</v>
      </c>
      <c r="M4" s="28" t="str">
        <f ca="1">IFERROR(__xludf.DUMMYFUNCTION("ImportRange(""1MDmCsICNYD1V5mfCJgTPXws2AmZLNy1sh6K9lPCr9FI"",""sem1!N4"")"),"42")</f>
        <v>42</v>
      </c>
      <c r="N4" s="28" t="str">
        <f ca="1">IFERROR(__xludf.DUMMYFUNCTION("ImportRange(""1J2GZhFkksEqsXeb9gH18z6QMx_MeIcWP7lO3pLxDwuM"",""SEM1!E4:F4"")"),"31")</f>
        <v>31</v>
      </c>
      <c r="O4" s="28"/>
      <c r="P4" s="28" t="str">
        <f ca="1">IFERROR(__xludf.DUMMYFUNCTION("IMPORTRANGE(""19Dp_xceqHMeUZiJB0NZ8erCg2KQRmy_ZRUaiU0-Mze0"",""SEM1!B4"")"),"11")</f>
        <v>11</v>
      </c>
      <c r="Q4" s="28">
        <f t="shared" ref="Q4:Q5" ca="1" si="1">O4+P4</f>
        <v>11</v>
      </c>
    </row>
    <row r="5" spans="1:17" ht="15.75" customHeight="1">
      <c r="A5" s="34" t="s">
        <v>30</v>
      </c>
      <c r="B5" s="37"/>
      <c r="C5" s="37"/>
      <c r="D5" s="38">
        <f t="shared" ref="D5:F5" ca="1" si="2">FLOOR(D4/4,1)</f>
        <v>10</v>
      </c>
      <c r="E5" s="39">
        <f t="shared" ca="1" si="2"/>
        <v>9</v>
      </c>
      <c r="F5" s="39">
        <f t="shared" ca="1" si="2"/>
        <v>2</v>
      </c>
      <c r="G5" s="39">
        <f t="shared" ca="1" si="0"/>
        <v>11</v>
      </c>
      <c r="H5" s="38">
        <f t="shared" ref="H5:O5" ca="1" si="3">FLOOR(H4/4,1)</f>
        <v>9</v>
      </c>
      <c r="I5" s="38">
        <f t="shared" ca="1" si="3"/>
        <v>9</v>
      </c>
      <c r="J5" s="38">
        <f t="shared" ca="1" si="3"/>
        <v>10</v>
      </c>
      <c r="K5" s="39">
        <f t="shared" ca="1" si="3"/>
        <v>14</v>
      </c>
      <c r="L5" s="39">
        <f t="shared" ca="1" si="3"/>
        <v>8</v>
      </c>
      <c r="M5" s="39">
        <f t="shared" ca="1" si="3"/>
        <v>10</v>
      </c>
      <c r="N5" s="39">
        <f t="shared" ca="1" si="3"/>
        <v>7</v>
      </c>
      <c r="O5" s="39">
        <f t="shared" si="3"/>
        <v>0</v>
      </c>
      <c r="P5" s="41"/>
      <c r="Q5" s="39">
        <f t="shared" si="1"/>
        <v>0</v>
      </c>
    </row>
    <row r="6" spans="1:17" ht="15.75" customHeight="1">
      <c r="A6" s="43" t="s">
        <v>34</v>
      </c>
      <c r="B6" s="45" t="s">
        <v>32</v>
      </c>
      <c r="C6" s="45" t="s">
        <v>4</v>
      </c>
      <c r="D6" s="50" t="s">
        <v>33</v>
      </c>
      <c r="E6" s="43" t="s">
        <v>33</v>
      </c>
      <c r="F6" s="43" t="s">
        <v>33</v>
      </c>
      <c r="G6" s="43" t="s">
        <v>33</v>
      </c>
      <c r="H6" s="52" t="s">
        <v>33</v>
      </c>
      <c r="I6" s="52" t="s">
        <v>33</v>
      </c>
      <c r="J6" s="52" t="s">
        <v>33</v>
      </c>
      <c r="K6" s="43" t="s">
        <v>37</v>
      </c>
      <c r="L6" s="43" t="s">
        <v>33</v>
      </c>
      <c r="M6" s="43" t="s">
        <v>33</v>
      </c>
      <c r="N6" s="43" t="s">
        <v>33</v>
      </c>
      <c r="O6" s="43" t="s">
        <v>33</v>
      </c>
      <c r="P6" s="43" t="s">
        <v>33</v>
      </c>
      <c r="Q6" s="43" t="s">
        <v>33</v>
      </c>
    </row>
    <row r="7" spans="1:17">
      <c r="A7" s="53">
        <v>1151</v>
      </c>
      <c r="B7" s="55" t="s">
        <v>35</v>
      </c>
      <c r="C7" s="55" t="s">
        <v>36</v>
      </c>
      <c r="D7" s="57" t="e">
        <f ca="1">'SYBA B'!D7/'SYBA B'!D$4</f>
        <v>#VALUE!</v>
      </c>
      <c r="E7" s="57">
        <f ca="1">'SYBA B'!E7/'SYBA B'!E$4</f>
        <v>0</v>
      </c>
      <c r="F7" s="57" t="e">
        <f ca="1">'SYBA B'!F7/'SYBA B'!F$4</f>
        <v>#DIV/0!</v>
      </c>
      <c r="G7" s="57">
        <f ca="1">'SYBA B'!G7/'SYBA B'!G$4</f>
        <v>0</v>
      </c>
      <c r="H7" s="57">
        <f ca="1">'SYBA B'!H7/'SYBA B'!H$4</f>
        <v>0</v>
      </c>
      <c r="I7" s="57">
        <f ca="1">'SYBA B'!I7/'SYBA B'!I$4</f>
        <v>0</v>
      </c>
      <c r="J7" s="57">
        <f ca="1">'SYBA B'!J7/'SYBA B'!J$4</f>
        <v>0.33333333333333331</v>
      </c>
      <c r="K7" s="57">
        <f ca="1">'SYBA B'!K7/'SYBA B'!K$4</f>
        <v>0</v>
      </c>
      <c r="L7" s="57" t="str">
        <f>IF(C7="ECONOMICS",'SYBA B'!L7/'SYBA B'!L$4,"")</f>
        <v/>
      </c>
      <c r="M7" s="57" t="str">
        <f t="shared" ref="M7:M78" si="4">IF(C7="ECONOMICS",#REF!/#REF!,"")</f>
        <v/>
      </c>
      <c r="N7" s="57">
        <f ca="1">IF(C7="HISTORY",'SYBA B'!N7/'SYBA B'!N$4,"")</f>
        <v>0</v>
      </c>
      <c r="O7" s="57">
        <f>IF(C7="HISTORY",'SYBA B'!O7/'SYBA B'!O$4,"")</f>
        <v>0</v>
      </c>
      <c r="P7" s="57" t="e">
        <f ca="1">IF(C7="HISTORY",'SYBA B'!P7/'SYBA B'!P$4,"")</f>
        <v>#DIV/0!</v>
      </c>
      <c r="Q7" s="57">
        <f ca="1">IF(C7="HISTORY",'SYBA B'!Q7/'SYBA B'!Q$4,"")</f>
        <v>0</v>
      </c>
    </row>
    <row r="8" spans="1:17">
      <c r="A8" s="53">
        <v>1152</v>
      </c>
      <c r="B8" s="55" t="s">
        <v>38</v>
      </c>
      <c r="C8" s="55" t="s">
        <v>39</v>
      </c>
      <c r="D8" s="57" t="e">
        <f ca="1">'SYBA B'!D8/'SYBA B'!D$4</f>
        <v>#VALUE!</v>
      </c>
      <c r="E8" s="57">
        <f ca="1">'SYBA B'!E8/'SYBA B'!E$4</f>
        <v>0.83333333333333337</v>
      </c>
      <c r="F8" s="57" t="e">
        <f ca="1">'SYBA B'!F8/'SYBA B'!F$4</f>
        <v>#DIV/0!</v>
      </c>
      <c r="G8" s="57">
        <f ca="1">'SYBA B'!G8/'SYBA B'!G$4</f>
        <v>0.83333333333333337</v>
      </c>
      <c r="H8" s="57">
        <f ca="1">'SYBA B'!H8/'SYBA B'!H$4</f>
        <v>1</v>
      </c>
      <c r="I8" s="57">
        <f ca="1">'SYBA B'!I8/'SYBA B'!I$4</f>
        <v>1</v>
      </c>
      <c r="J8" s="57">
        <f ca="1">'SYBA B'!J8/'SYBA B'!J$4</f>
        <v>0.83333333333333337</v>
      </c>
      <c r="K8" s="57">
        <f ca="1">'SYBA B'!K8/'SYBA B'!K$4</f>
        <v>1</v>
      </c>
      <c r="L8" s="57" t="e">
        <f ca="1">IF(C8="ECONOMICS",'SYBA B'!L8/'SYBA B'!L$4,"")</f>
        <v>#DIV/0!</v>
      </c>
      <c r="M8" s="57" t="e">
        <f t="shared" si="4"/>
        <v>#REF!</v>
      </c>
      <c r="N8" s="57" t="str">
        <f>IF(C8="HISTORY",'SYBA B'!N8/'SYBA B'!N$4,"")</f>
        <v/>
      </c>
      <c r="O8" s="57" t="str">
        <f>IF(C8="HISTORY",'SYBA B'!O8/'SYBA B'!O$4,"")</f>
        <v/>
      </c>
      <c r="P8" s="57" t="str">
        <f>IF(C8="HISTORY",'SYBA B'!P8/'SYBA B'!P$4,"")</f>
        <v/>
      </c>
      <c r="Q8" s="57" t="str">
        <f>IF(C8="HISTORY",'SYBA B'!Q8/'SYBA B'!Q$4,"")</f>
        <v/>
      </c>
    </row>
    <row r="9" spans="1:17">
      <c r="A9" s="53">
        <v>1153</v>
      </c>
      <c r="B9" s="55" t="s">
        <v>40</v>
      </c>
      <c r="C9" s="55" t="s">
        <v>39</v>
      </c>
      <c r="D9" s="57" t="e">
        <f ca="1">'SYBA B'!D9/'SYBA B'!D$4</f>
        <v>#VALUE!</v>
      </c>
      <c r="E9" s="57">
        <f ca="1">'SYBA B'!E9/'SYBA B'!E$4</f>
        <v>0.66666666666666663</v>
      </c>
      <c r="F9" s="57" t="e">
        <f ca="1">'SYBA B'!F9/'SYBA B'!F$4</f>
        <v>#DIV/0!</v>
      </c>
      <c r="G9" s="57">
        <f ca="1">'SYBA B'!G9/'SYBA B'!G$4</f>
        <v>0.66666666666666663</v>
      </c>
      <c r="H9" s="57">
        <f ca="1">'SYBA B'!H9/'SYBA B'!H$4</f>
        <v>0.4</v>
      </c>
      <c r="I9" s="57">
        <f ca="1">'SYBA B'!I9/'SYBA B'!I$4</f>
        <v>1</v>
      </c>
      <c r="J9" s="57">
        <f ca="1">'SYBA B'!J9/'SYBA B'!J$4</f>
        <v>0.83333333333333337</v>
      </c>
      <c r="K9" s="57">
        <f ca="1">'SYBA B'!K9/'SYBA B'!K$4</f>
        <v>0.9</v>
      </c>
      <c r="L9" s="57" t="e">
        <f ca="1">IF(C9="ECONOMICS",'SYBA B'!L9/'SYBA B'!L$4,"")</f>
        <v>#DIV/0!</v>
      </c>
      <c r="M9" s="57" t="e">
        <f t="shared" si="4"/>
        <v>#REF!</v>
      </c>
      <c r="N9" s="57" t="str">
        <f>IF(C9="HISTORY",'SYBA B'!N9/'SYBA B'!N$4,"")</f>
        <v/>
      </c>
      <c r="O9" s="57" t="str">
        <f>IF(C9="HISTORY",'SYBA B'!O9/'SYBA B'!O$4,"")</f>
        <v/>
      </c>
      <c r="P9" s="57" t="str">
        <f>IF(C9="HISTORY",'SYBA B'!P9/'SYBA B'!P$4,"")</f>
        <v/>
      </c>
      <c r="Q9" s="57" t="str">
        <f>IF(C9="HISTORY",'SYBA B'!Q9/'SYBA B'!Q$4,"")</f>
        <v/>
      </c>
    </row>
    <row r="10" spans="1:17">
      <c r="A10" s="53">
        <v>1154</v>
      </c>
      <c r="B10" s="55" t="s">
        <v>41</v>
      </c>
      <c r="C10" s="55" t="s">
        <v>36</v>
      </c>
      <c r="D10" s="57" t="e">
        <f ca="1">'SYBA B'!D10/'SYBA B'!D$4</f>
        <v>#VALUE!</v>
      </c>
      <c r="E10" s="57">
        <f ca="1">'SYBA B'!E10/'SYBA B'!E$4</f>
        <v>0.16666666666666666</v>
      </c>
      <c r="F10" s="57" t="e">
        <f ca="1">'SYBA B'!F10/'SYBA B'!F$4</f>
        <v>#DIV/0!</v>
      </c>
      <c r="G10" s="57">
        <f ca="1">'SYBA B'!G10/'SYBA B'!G$4</f>
        <v>0.16666666666666666</v>
      </c>
      <c r="H10" s="57">
        <f ca="1">'SYBA B'!H10/'SYBA B'!H$4</f>
        <v>0.2</v>
      </c>
      <c r="I10" s="57">
        <f ca="1">'SYBA B'!I10/'SYBA B'!I$4</f>
        <v>0</v>
      </c>
      <c r="J10" s="57">
        <f ca="1">'SYBA B'!J10/'SYBA B'!J$4</f>
        <v>0</v>
      </c>
      <c r="K10" s="57">
        <f ca="1">'SYBA B'!K10/'SYBA B'!K$4</f>
        <v>0.2</v>
      </c>
      <c r="L10" s="57" t="str">
        <f>IF(C10="ECONOMICS",'SYBA B'!L10/'SYBA B'!L$4,"")</f>
        <v/>
      </c>
      <c r="M10" s="57" t="str">
        <f t="shared" si="4"/>
        <v/>
      </c>
      <c r="N10" s="57">
        <f ca="1">IF(C10="HISTORY",'SYBA B'!N10/'SYBA B'!N$4,"")</f>
        <v>0.16666666666666666</v>
      </c>
      <c r="O10" s="57">
        <f>IF(C10="HISTORY",'SYBA B'!O10/'SYBA B'!O$4,"")</f>
        <v>0</v>
      </c>
      <c r="P10" s="57" t="e">
        <f ca="1">IF(C10="HISTORY",'SYBA B'!P10/'SYBA B'!P$4,"")</f>
        <v>#DIV/0!</v>
      </c>
      <c r="Q10" s="57">
        <f ca="1">IF(C10="HISTORY",'SYBA B'!Q10/'SYBA B'!Q$4,"")</f>
        <v>0</v>
      </c>
    </row>
    <row r="11" spans="1:17">
      <c r="A11" s="53">
        <v>1155</v>
      </c>
      <c r="B11" s="55" t="s">
        <v>42</v>
      </c>
      <c r="C11" s="55" t="s">
        <v>36</v>
      </c>
      <c r="D11" s="57" t="e">
        <f ca="1">'SYBA B'!D11/'SYBA B'!D$4</f>
        <v>#VALUE!</v>
      </c>
      <c r="E11" s="57">
        <f ca="1">'SYBA B'!E11/'SYBA B'!E$4</f>
        <v>0.83333333333333337</v>
      </c>
      <c r="F11" s="57" t="e">
        <f ca="1">'SYBA B'!F11/'SYBA B'!F$4</f>
        <v>#DIV/0!</v>
      </c>
      <c r="G11" s="57">
        <f ca="1">'SYBA B'!G11/'SYBA B'!G$4</f>
        <v>0.83333333333333337</v>
      </c>
      <c r="H11" s="57">
        <f ca="1">'SYBA B'!H11/'SYBA B'!H$4</f>
        <v>1</v>
      </c>
      <c r="I11" s="57">
        <f ca="1">'SYBA B'!I11/'SYBA B'!I$4</f>
        <v>1</v>
      </c>
      <c r="J11" s="57">
        <f ca="1">'SYBA B'!J11/'SYBA B'!J$4</f>
        <v>1</v>
      </c>
      <c r="K11" s="57">
        <f ca="1">'SYBA B'!K11/'SYBA B'!K$4</f>
        <v>1</v>
      </c>
      <c r="L11" s="57" t="str">
        <f>IF(C11="ECONOMICS",'SYBA B'!L11/'SYBA B'!L$4,"")</f>
        <v/>
      </c>
      <c r="M11" s="57" t="str">
        <f t="shared" si="4"/>
        <v/>
      </c>
      <c r="N11" s="57">
        <f ca="1">IF(C11="HISTORY",'SYBA B'!N11/'SYBA B'!N$4,"")</f>
        <v>1</v>
      </c>
      <c r="O11" s="57">
        <f>IF(C11="HISTORY",'SYBA B'!O11/'SYBA B'!O$4,"")</f>
        <v>1</v>
      </c>
      <c r="P11" s="57" t="e">
        <f ca="1">IF(C11="HISTORY",'SYBA B'!P11/'SYBA B'!P$4,"")</f>
        <v>#DIV/0!</v>
      </c>
      <c r="Q11" s="57">
        <f ca="1">IF(C11="HISTORY",'SYBA B'!Q11/'SYBA B'!Q$4,"")</f>
        <v>1</v>
      </c>
    </row>
    <row r="12" spans="1:17">
      <c r="A12" s="53">
        <v>1156</v>
      </c>
      <c r="B12" s="55" t="s">
        <v>43</v>
      </c>
      <c r="C12" s="55" t="s">
        <v>36</v>
      </c>
      <c r="D12" s="57" t="e">
        <f ca="1">'SYBA B'!D12/'SYBA B'!D$4</f>
        <v>#VALUE!</v>
      </c>
      <c r="E12" s="57">
        <f ca="1">'SYBA B'!E12/'SYBA B'!E$4</f>
        <v>0.5</v>
      </c>
      <c r="F12" s="57" t="e">
        <f ca="1">'SYBA B'!F12/'SYBA B'!F$4</f>
        <v>#DIV/0!</v>
      </c>
      <c r="G12" s="57">
        <f ca="1">'SYBA B'!G12/'SYBA B'!G$4</f>
        <v>0.5</v>
      </c>
      <c r="H12" s="57">
        <f ca="1">'SYBA B'!H12/'SYBA B'!H$4</f>
        <v>0.6</v>
      </c>
      <c r="I12" s="57">
        <f ca="1">'SYBA B'!I12/'SYBA B'!I$4</f>
        <v>0</v>
      </c>
      <c r="J12" s="57">
        <f ca="1">'SYBA B'!J12/'SYBA B'!J$4</f>
        <v>0.5</v>
      </c>
      <c r="K12" s="57">
        <f ca="1">'SYBA B'!K12/'SYBA B'!K$4</f>
        <v>0.7</v>
      </c>
      <c r="L12" s="57" t="str">
        <f>IF(C12="ECONOMICS",'SYBA B'!L12/'SYBA B'!L$4,"")</f>
        <v/>
      </c>
      <c r="M12" s="57" t="str">
        <f t="shared" si="4"/>
        <v/>
      </c>
      <c r="N12" s="57">
        <f ca="1">IF(C12="HISTORY",'SYBA B'!N12/'SYBA B'!N$4,"")</f>
        <v>0.66666666666666663</v>
      </c>
      <c r="O12" s="57">
        <f>IF(C12="HISTORY",'SYBA B'!O12/'SYBA B'!O$4,"")</f>
        <v>0.66666666666666663</v>
      </c>
      <c r="P12" s="57" t="e">
        <f ca="1">IF(C12="HISTORY",'SYBA B'!P12/'SYBA B'!P$4,"")</f>
        <v>#DIV/0!</v>
      </c>
      <c r="Q12" s="57">
        <f ca="1">IF(C12="HISTORY",'SYBA B'!Q12/'SYBA B'!Q$4,"")</f>
        <v>0.66666666666666663</v>
      </c>
    </row>
    <row r="13" spans="1:17">
      <c r="A13" s="53">
        <v>1157</v>
      </c>
      <c r="B13" s="55" t="s">
        <v>44</v>
      </c>
      <c r="C13" s="55" t="s">
        <v>36</v>
      </c>
      <c r="D13" s="57" t="e">
        <f ca="1">'SYBA B'!D13/'SYBA B'!D$4</f>
        <v>#VALUE!</v>
      </c>
      <c r="E13" s="57">
        <f ca="1">'SYBA B'!E13/'SYBA B'!E$4</f>
        <v>0.83333333333333337</v>
      </c>
      <c r="F13" s="57" t="e">
        <f ca="1">'SYBA B'!F13/'SYBA B'!F$4</f>
        <v>#DIV/0!</v>
      </c>
      <c r="G13" s="57">
        <f ca="1">'SYBA B'!G13/'SYBA B'!G$4</f>
        <v>0.83333333333333337</v>
      </c>
      <c r="H13" s="57">
        <f ca="1">'SYBA B'!H13/'SYBA B'!H$4</f>
        <v>1</v>
      </c>
      <c r="I13" s="57">
        <f ca="1">'SYBA B'!I13/'SYBA B'!I$4</f>
        <v>1</v>
      </c>
      <c r="J13" s="57">
        <f ca="1">'SYBA B'!J13/'SYBA B'!J$4</f>
        <v>1</v>
      </c>
      <c r="K13" s="57">
        <f ca="1">'SYBA B'!K13/'SYBA B'!K$4</f>
        <v>1</v>
      </c>
      <c r="L13" s="57" t="str">
        <f>IF(C13="ECONOMICS",'SYBA B'!L13/'SYBA B'!L$4,"")</f>
        <v/>
      </c>
      <c r="M13" s="57" t="str">
        <f t="shared" si="4"/>
        <v/>
      </c>
      <c r="N13" s="57">
        <f ca="1">IF(C13="HISTORY",'SYBA B'!N13/'SYBA B'!N$4,"")</f>
        <v>1</v>
      </c>
      <c r="O13" s="57">
        <f>IF(C13="HISTORY",'SYBA B'!O13/'SYBA B'!O$4,"")</f>
        <v>1</v>
      </c>
      <c r="P13" s="57" t="e">
        <f ca="1">IF(C13="HISTORY",'SYBA B'!P13/'SYBA B'!P$4,"")</f>
        <v>#DIV/0!</v>
      </c>
      <c r="Q13" s="57">
        <f ca="1">IF(C13="HISTORY",'SYBA B'!Q13/'SYBA B'!Q$4,"")</f>
        <v>1</v>
      </c>
    </row>
    <row r="14" spans="1:17">
      <c r="A14" s="53">
        <v>1158</v>
      </c>
      <c r="B14" s="55" t="s">
        <v>45</v>
      </c>
      <c r="C14" s="55" t="s">
        <v>39</v>
      </c>
      <c r="D14" s="57" t="e">
        <f ca="1">'SYBA B'!D14/'SYBA B'!D$4</f>
        <v>#VALUE!</v>
      </c>
      <c r="E14" s="57">
        <f ca="1">'SYBA B'!E14/'SYBA B'!E$4</f>
        <v>0.83333333333333337</v>
      </c>
      <c r="F14" s="57" t="e">
        <f ca="1">'SYBA B'!F14/'SYBA B'!F$4</f>
        <v>#DIV/0!</v>
      </c>
      <c r="G14" s="57">
        <f ca="1">'SYBA B'!G14/'SYBA B'!G$4</f>
        <v>0.83333333333333337</v>
      </c>
      <c r="H14" s="57">
        <f ca="1">'SYBA B'!H14/'SYBA B'!H$4</f>
        <v>1</v>
      </c>
      <c r="I14" s="57">
        <f ca="1">'SYBA B'!I14/'SYBA B'!I$4</f>
        <v>1</v>
      </c>
      <c r="J14" s="57">
        <f ca="1">'SYBA B'!J14/'SYBA B'!J$4</f>
        <v>0.83333333333333337</v>
      </c>
      <c r="K14" s="57">
        <f ca="1">'SYBA B'!K14/'SYBA B'!K$4</f>
        <v>1</v>
      </c>
      <c r="L14" s="57" t="e">
        <f ca="1">IF(C14="ECONOMICS",'SYBA B'!L14/'SYBA B'!L$4,"")</f>
        <v>#DIV/0!</v>
      </c>
      <c r="M14" s="57" t="e">
        <f t="shared" si="4"/>
        <v>#REF!</v>
      </c>
      <c r="N14" s="57" t="str">
        <f>IF(C14="HISTORY",'SYBA B'!N14/'SYBA B'!N$4,"")</f>
        <v/>
      </c>
      <c r="O14" s="57" t="str">
        <f>IF(C14="HISTORY",'SYBA B'!O14/'SYBA B'!O$4,"")</f>
        <v/>
      </c>
      <c r="P14" s="57" t="str">
        <f>IF(C14="HISTORY",'SYBA B'!P14/'SYBA B'!P$4,"")</f>
        <v/>
      </c>
      <c r="Q14" s="57" t="str">
        <f>IF(C14="HISTORY",'SYBA B'!Q14/'SYBA B'!Q$4,"")</f>
        <v/>
      </c>
    </row>
    <row r="15" spans="1:17">
      <c r="A15" s="53">
        <v>1159</v>
      </c>
      <c r="B15" s="55" t="s">
        <v>46</v>
      </c>
      <c r="C15" s="55" t="s">
        <v>39</v>
      </c>
      <c r="D15" s="57" t="e">
        <f ca="1">'SYBA B'!D15/'SYBA B'!D$4</f>
        <v>#VALUE!</v>
      </c>
      <c r="E15" s="57">
        <f ca="1">'SYBA B'!E15/'SYBA B'!E$4</f>
        <v>1</v>
      </c>
      <c r="F15" s="57" t="e">
        <f ca="1">'SYBA B'!F15/'SYBA B'!F$4</f>
        <v>#DIV/0!</v>
      </c>
      <c r="G15" s="57">
        <f ca="1">'SYBA B'!G15/'SYBA B'!G$4</f>
        <v>1</v>
      </c>
      <c r="H15" s="57">
        <f ca="1">'SYBA B'!H15/'SYBA B'!H$4</f>
        <v>1</v>
      </c>
      <c r="I15" s="57">
        <f ca="1">'SYBA B'!I15/'SYBA B'!I$4</f>
        <v>0</v>
      </c>
      <c r="J15" s="57">
        <f ca="1">'SYBA B'!J15/'SYBA B'!J$4</f>
        <v>0.83333333333333337</v>
      </c>
      <c r="K15" s="57">
        <f ca="1">'SYBA B'!K15/'SYBA B'!K$4</f>
        <v>0.6</v>
      </c>
      <c r="L15" s="57" t="e">
        <f ca="1">IF(C15="ECONOMICS",'SYBA B'!L15/'SYBA B'!L$4,"")</f>
        <v>#DIV/0!</v>
      </c>
      <c r="M15" s="57" t="e">
        <f t="shared" si="4"/>
        <v>#REF!</v>
      </c>
      <c r="N15" s="57" t="str">
        <f>IF(C15="HISTORY",'SYBA B'!N15/'SYBA B'!N$4,"")</f>
        <v/>
      </c>
      <c r="O15" s="57" t="str">
        <f>IF(C15="HISTORY",'SYBA B'!O15/'SYBA B'!O$4,"")</f>
        <v/>
      </c>
      <c r="P15" s="57" t="str">
        <f>IF(C15="HISTORY",'SYBA B'!P15/'SYBA B'!P$4,"")</f>
        <v/>
      </c>
      <c r="Q15" s="57" t="str">
        <f>IF(C15="HISTORY",'SYBA B'!Q15/'SYBA B'!Q$4,"")</f>
        <v/>
      </c>
    </row>
    <row r="16" spans="1:17">
      <c r="A16" s="53">
        <v>1160</v>
      </c>
      <c r="B16" s="55" t="s">
        <v>47</v>
      </c>
      <c r="C16" s="55" t="s">
        <v>36</v>
      </c>
      <c r="D16" s="57" t="e">
        <f ca="1">'SYBA B'!D16/'SYBA B'!D$4</f>
        <v>#VALUE!</v>
      </c>
      <c r="E16" s="57">
        <f ca="1">'SYBA B'!E16/'SYBA B'!E$4</f>
        <v>0.16666666666666666</v>
      </c>
      <c r="F16" s="57" t="e">
        <f ca="1">'SYBA B'!F16/'SYBA B'!F$4</f>
        <v>#DIV/0!</v>
      </c>
      <c r="G16" s="57">
        <f ca="1">'SYBA B'!G16/'SYBA B'!G$4</f>
        <v>0.16666666666666666</v>
      </c>
      <c r="H16" s="57">
        <f ca="1">'SYBA B'!H16/'SYBA B'!H$4</f>
        <v>0.6</v>
      </c>
      <c r="I16" s="57">
        <f ca="1">'SYBA B'!I16/'SYBA B'!I$4</f>
        <v>0</v>
      </c>
      <c r="J16" s="57">
        <f ca="1">'SYBA B'!J16/'SYBA B'!J$4</f>
        <v>0.66666666666666663</v>
      </c>
      <c r="K16" s="57">
        <f ca="1">'SYBA B'!K16/'SYBA B'!K$4</f>
        <v>0.1</v>
      </c>
      <c r="L16" s="57" t="str">
        <f>IF(C16="ECONOMICS",'SYBA B'!L16/'SYBA B'!L$4,"")</f>
        <v/>
      </c>
      <c r="M16" s="57" t="str">
        <f t="shared" si="4"/>
        <v/>
      </c>
      <c r="N16" s="57">
        <f ca="1">IF(C16="HISTORY",'SYBA B'!N16/'SYBA B'!N$4,"")</f>
        <v>0</v>
      </c>
      <c r="O16" s="57">
        <f>IF(C16="HISTORY",'SYBA B'!O16/'SYBA B'!O$4,"")</f>
        <v>1</v>
      </c>
      <c r="P16" s="57" t="e">
        <f ca="1">IF(C16="HISTORY",'SYBA B'!P16/'SYBA B'!P$4,"")</f>
        <v>#DIV/0!</v>
      </c>
      <c r="Q16" s="57">
        <f ca="1">IF(C16="HISTORY",'SYBA B'!Q16/'SYBA B'!Q$4,"")</f>
        <v>1</v>
      </c>
    </row>
    <row r="17" spans="1:17">
      <c r="A17" s="53">
        <v>1161</v>
      </c>
      <c r="B17" s="55" t="s">
        <v>48</v>
      </c>
      <c r="C17" s="55" t="s">
        <v>36</v>
      </c>
      <c r="D17" s="57" t="e">
        <f ca="1">'SYBA B'!D17/'SYBA B'!D$4</f>
        <v>#VALUE!</v>
      </c>
      <c r="E17" s="57">
        <f ca="1">'SYBA B'!E17/'SYBA B'!E$4</f>
        <v>1</v>
      </c>
      <c r="F17" s="57" t="e">
        <f ca="1">'SYBA B'!F17/'SYBA B'!F$4</f>
        <v>#DIV/0!</v>
      </c>
      <c r="G17" s="57">
        <f ca="1">'SYBA B'!G17/'SYBA B'!G$4</f>
        <v>1</v>
      </c>
      <c r="H17" s="57">
        <f ca="1">'SYBA B'!H17/'SYBA B'!H$4</f>
        <v>1</v>
      </c>
      <c r="I17" s="57">
        <f ca="1">'SYBA B'!I17/'SYBA B'!I$4</f>
        <v>1</v>
      </c>
      <c r="J17" s="57">
        <f ca="1">'SYBA B'!J17/'SYBA B'!J$4</f>
        <v>1</v>
      </c>
      <c r="K17" s="57">
        <f ca="1">'SYBA B'!K17/'SYBA B'!K$4</f>
        <v>0.9</v>
      </c>
      <c r="L17" s="57" t="str">
        <f>IF(C17="ECONOMICS",'SYBA B'!L17/'SYBA B'!L$4,"")</f>
        <v/>
      </c>
      <c r="M17" s="57" t="str">
        <f t="shared" si="4"/>
        <v/>
      </c>
      <c r="N17" s="57">
        <f ca="1">IF(C17="HISTORY",'SYBA B'!N17/'SYBA B'!N$4,"")</f>
        <v>1</v>
      </c>
      <c r="O17" s="57">
        <f>IF(C17="HISTORY",'SYBA B'!O17/'SYBA B'!O$4,"")</f>
        <v>1</v>
      </c>
      <c r="P17" s="57" t="e">
        <f ca="1">IF(C17="HISTORY",'SYBA B'!P17/'SYBA B'!P$4,"")</f>
        <v>#DIV/0!</v>
      </c>
      <c r="Q17" s="57">
        <f ca="1">IF(C17="HISTORY",'SYBA B'!Q17/'SYBA B'!Q$4,"")</f>
        <v>1</v>
      </c>
    </row>
    <row r="18" spans="1:17">
      <c r="A18" s="53">
        <v>1162</v>
      </c>
      <c r="B18" s="55" t="s">
        <v>49</v>
      </c>
      <c r="C18" s="55" t="s">
        <v>39</v>
      </c>
      <c r="D18" s="57" t="e">
        <f ca="1">'SYBA B'!D18/'SYBA B'!D$4</f>
        <v>#VALUE!</v>
      </c>
      <c r="E18" s="57">
        <f ca="1">'SYBA B'!E18/'SYBA B'!E$4</f>
        <v>1</v>
      </c>
      <c r="F18" s="57" t="e">
        <f ca="1">'SYBA B'!F18/'SYBA B'!F$4</f>
        <v>#DIV/0!</v>
      </c>
      <c r="G18" s="57">
        <f ca="1">'SYBA B'!G18/'SYBA B'!G$4</f>
        <v>1</v>
      </c>
      <c r="H18" s="57">
        <f ca="1">'SYBA B'!H18/'SYBA B'!H$4</f>
        <v>1</v>
      </c>
      <c r="I18" s="57">
        <f ca="1">'SYBA B'!I18/'SYBA B'!I$4</f>
        <v>1</v>
      </c>
      <c r="J18" s="57">
        <f ca="1">'SYBA B'!J18/'SYBA B'!J$4</f>
        <v>1</v>
      </c>
      <c r="K18" s="57">
        <f ca="1">'SYBA B'!K18/'SYBA B'!K$4</f>
        <v>0.8</v>
      </c>
      <c r="L18" s="57" t="e">
        <f ca="1">IF(C18="ECONOMICS",'SYBA B'!L18/'SYBA B'!L$4,"")</f>
        <v>#DIV/0!</v>
      </c>
      <c r="M18" s="57" t="e">
        <f t="shared" si="4"/>
        <v>#REF!</v>
      </c>
      <c r="N18" s="57" t="str">
        <f>IF(C18="HISTORY",'SYBA B'!N18/'SYBA B'!N$4,"")</f>
        <v/>
      </c>
      <c r="O18" s="57" t="str">
        <f>IF(C18="HISTORY",'SYBA B'!O18/'SYBA B'!O$4,"")</f>
        <v/>
      </c>
      <c r="P18" s="57" t="str">
        <f>IF(C18="HISTORY",'SYBA B'!P18/'SYBA B'!P$4,"")</f>
        <v/>
      </c>
      <c r="Q18" s="57" t="str">
        <f>IF(C18="HISTORY",'SYBA B'!Q18/'SYBA B'!Q$4,"")</f>
        <v/>
      </c>
    </row>
    <row r="19" spans="1:17">
      <c r="A19" s="53">
        <v>1163</v>
      </c>
      <c r="B19" s="55" t="s">
        <v>50</v>
      </c>
      <c r="C19" s="55" t="s">
        <v>36</v>
      </c>
      <c r="D19" s="57" t="e">
        <f ca="1">'SYBA B'!D19/'SYBA B'!D$4</f>
        <v>#VALUE!</v>
      </c>
      <c r="E19" s="57">
        <f ca="1">'SYBA B'!E19/'SYBA B'!E$4</f>
        <v>0.33333333333333331</v>
      </c>
      <c r="F19" s="57" t="e">
        <f ca="1">'SYBA B'!F19/'SYBA B'!F$4</f>
        <v>#DIV/0!</v>
      </c>
      <c r="G19" s="57">
        <f ca="1">'SYBA B'!G19/'SYBA B'!G$4</f>
        <v>0.33333333333333331</v>
      </c>
      <c r="H19" s="57">
        <f ca="1">'SYBA B'!H19/'SYBA B'!H$4</f>
        <v>0.6</v>
      </c>
      <c r="I19" s="57">
        <f ca="1">'SYBA B'!I19/'SYBA B'!I$4</f>
        <v>0</v>
      </c>
      <c r="J19" s="57">
        <f ca="1">'SYBA B'!J19/'SYBA B'!J$4</f>
        <v>0.83333333333333337</v>
      </c>
      <c r="K19" s="57">
        <f ca="1">'SYBA B'!K19/'SYBA B'!K$4</f>
        <v>0.3</v>
      </c>
      <c r="L19" s="57" t="str">
        <f>IF(C19="ECONOMICS",'SYBA B'!L19/'SYBA B'!L$4,"")</f>
        <v/>
      </c>
      <c r="M19" s="57" t="str">
        <f t="shared" si="4"/>
        <v/>
      </c>
      <c r="N19" s="57">
        <f ca="1">IF(C19="HISTORY",'SYBA B'!N19/'SYBA B'!N$4,"")</f>
        <v>0.5</v>
      </c>
      <c r="O19" s="57">
        <f>IF(C19="HISTORY",'SYBA B'!O19/'SYBA B'!O$4,"")</f>
        <v>1</v>
      </c>
      <c r="P19" s="57" t="e">
        <f ca="1">IF(C19="HISTORY",'SYBA B'!P19/'SYBA B'!P$4,"")</f>
        <v>#DIV/0!</v>
      </c>
      <c r="Q19" s="57">
        <f ca="1">IF(C19="HISTORY",'SYBA B'!Q19/'SYBA B'!Q$4,"")</f>
        <v>1</v>
      </c>
    </row>
    <row r="20" spans="1:17">
      <c r="A20" s="53">
        <v>1164</v>
      </c>
      <c r="B20" s="55" t="s">
        <v>51</v>
      </c>
      <c r="C20" s="55" t="s">
        <v>36</v>
      </c>
      <c r="D20" s="57" t="e">
        <f ca="1">'SYBA B'!D20/'SYBA B'!D$4</f>
        <v>#VALUE!</v>
      </c>
      <c r="E20" s="57">
        <f ca="1">'SYBA B'!E20/'SYBA B'!E$4</f>
        <v>0.33333333333333331</v>
      </c>
      <c r="F20" s="57" t="e">
        <f ca="1">'SYBA B'!F20/'SYBA B'!F$4</f>
        <v>#DIV/0!</v>
      </c>
      <c r="G20" s="57">
        <f ca="1">'SYBA B'!G20/'SYBA B'!G$4</f>
        <v>0.33333333333333331</v>
      </c>
      <c r="H20" s="57">
        <f ca="1">'SYBA B'!H20/'SYBA B'!H$4</f>
        <v>0.4</v>
      </c>
      <c r="I20" s="57">
        <f ca="1">'SYBA B'!I20/'SYBA B'!I$4</f>
        <v>0</v>
      </c>
      <c r="J20" s="57">
        <f ca="1">'SYBA B'!J20/'SYBA B'!J$4</f>
        <v>0.5</v>
      </c>
      <c r="K20" s="57">
        <f ca="1">'SYBA B'!K20/'SYBA B'!K$4</f>
        <v>0.4</v>
      </c>
      <c r="L20" s="57" t="str">
        <f>IF(C20="ECONOMICS",'SYBA B'!L20/'SYBA B'!L$4,"")</f>
        <v/>
      </c>
      <c r="M20" s="57" t="str">
        <f t="shared" si="4"/>
        <v/>
      </c>
      <c r="N20" s="57">
        <f ca="1">IF(C20="HISTORY",'SYBA B'!N20/'SYBA B'!N$4,"")</f>
        <v>0.16666666666666666</v>
      </c>
      <c r="O20" s="57">
        <f>IF(C20="HISTORY",'SYBA B'!O20/'SYBA B'!O$4,"")</f>
        <v>0.66666666666666663</v>
      </c>
      <c r="P20" s="57" t="e">
        <f ca="1">IF(C20="HISTORY",'SYBA B'!P20/'SYBA B'!P$4,"")</f>
        <v>#DIV/0!</v>
      </c>
      <c r="Q20" s="57">
        <f ca="1">IF(C20="HISTORY",'SYBA B'!Q20/'SYBA B'!Q$4,"")</f>
        <v>0.66666666666666663</v>
      </c>
    </row>
    <row r="21" spans="1:17">
      <c r="A21" s="53">
        <v>1165</v>
      </c>
      <c r="B21" s="55" t="s">
        <v>52</v>
      </c>
      <c r="C21" s="55" t="s">
        <v>39</v>
      </c>
      <c r="D21" s="57" t="e">
        <f ca="1">'SYBA B'!D21/'SYBA B'!D$4</f>
        <v>#VALUE!</v>
      </c>
      <c r="E21" s="57">
        <f ca="1">'SYBA B'!E21/'SYBA B'!E$4</f>
        <v>0.33333333333333331</v>
      </c>
      <c r="F21" s="57" t="e">
        <f ca="1">'SYBA B'!F21/'SYBA B'!F$4</f>
        <v>#DIV/0!</v>
      </c>
      <c r="G21" s="57">
        <f ca="1">'SYBA B'!G21/'SYBA B'!G$4</f>
        <v>0.33333333333333331</v>
      </c>
      <c r="H21" s="57">
        <f ca="1">'SYBA B'!H21/'SYBA B'!H$4</f>
        <v>0.6</v>
      </c>
      <c r="I21" s="57">
        <f ca="1">'SYBA B'!I21/'SYBA B'!I$4</f>
        <v>0</v>
      </c>
      <c r="J21" s="57">
        <f ca="1">'SYBA B'!J21/'SYBA B'!J$4</f>
        <v>0.83333333333333337</v>
      </c>
      <c r="K21" s="57">
        <f ca="1">'SYBA B'!K21/'SYBA B'!K$4</f>
        <v>0.5</v>
      </c>
      <c r="L21" s="57" t="e">
        <f ca="1">IF(C21="ECONOMICS",'SYBA B'!L21/'SYBA B'!L$4,"")</f>
        <v>#DIV/0!</v>
      </c>
      <c r="M21" s="57" t="e">
        <f t="shared" si="4"/>
        <v>#REF!</v>
      </c>
      <c r="N21" s="57" t="str">
        <f>IF(C21="HISTORY",'SYBA B'!N21/'SYBA B'!N$4,"")</f>
        <v/>
      </c>
      <c r="O21" s="57" t="str">
        <f>IF(C21="HISTORY",'SYBA B'!O21/'SYBA B'!O$4,"")</f>
        <v/>
      </c>
      <c r="P21" s="57" t="str">
        <f>IF(C21="HISTORY",'SYBA B'!P21/'SYBA B'!P$4,"")</f>
        <v/>
      </c>
      <c r="Q21" s="57" t="str">
        <f>IF(C21="HISTORY",'SYBA B'!Q21/'SYBA B'!Q$4,"")</f>
        <v/>
      </c>
    </row>
    <row r="22" spans="1:17" ht="15">
      <c r="A22" s="53">
        <v>1166</v>
      </c>
      <c r="B22" s="55" t="s">
        <v>53</v>
      </c>
      <c r="C22" s="55" t="s">
        <v>39</v>
      </c>
      <c r="D22" s="57" t="e">
        <f ca="1">'SYBA B'!D22/'SYBA B'!D$4</f>
        <v>#VALUE!</v>
      </c>
      <c r="E22" s="57">
        <f ca="1">'SYBA B'!E22/'SYBA B'!E$4</f>
        <v>0.33333333333333331</v>
      </c>
      <c r="F22" s="57" t="e">
        <f ca="1">'SYBA B'!F22/'SYBA B'!F$4</f>
        <v>#DIV/0!</v>
      </c>
      <c r="G22" s="57">
        <f ca="1">'SYBA B'!G22/'SYBA B'!G$4</f>
        <v>0.33333333333333331</v>
      </c>
      <c r="H22" s="57">
        <f ca="1">'SYBA B'!H22/'SYBA B'!H$4</f>
        <v>0.4</v>
      </c>
      <c r="I22" s="57">
        <f ca="1">'SYBA B'!I22/'SYBA B'!I$4</f>
        <v>0</v>
      </c>
      <c r="J22" s="57">
        <f ca="1">'SYBA B'!J22/'SYBA B'!J$4</f>
        <v>0.83333333333333337</v>
      </c>
      <c r="K22" s="57">
        <f ca="1">'SYBA B'!K22/'SYBA B'!K$4</f>
        <v>0.7</v>
      </c>
      <c r="L22" s="57" t="e">
        <f ca="1">IF(C22="ECONOMICS",'SYBA B'!L22/'SYBA B'!L$4,"")</f>
        <v>#DIV/0!</v>
      </c>
      <c r="M22" s="57" t="e">
        <f t="shared" si="4"/>
        <v>#REF!</v>
      </c>
      <c r="N22" s="57" t="str">
        <f>IF(C22="HISTORY",'SYBA B'!N22/'SYBA B'!N$4,"")</f>
        <v/>
      </c>
      <c r="O22" s="57" t="str">
        <f>IF(C22="HISTORY",'SYBA B'!O22/'SYBA B'!O$4,"")</f>
        <v/>
      </c>
      <c r="P22" s="57" t="str">
        <f>IF(C22="HISTORY",'SYBA B'!P22/'SYBA B'!P$4,"")</f>
        <v/>
      </c>
      <c r="Q22" s="57" t="str">
        <f>IF(C22="HISTORY",'SYBA B'!Q22/'SYBA B'!Q$4,"")</f>
        <v/>
      </c>
    </row>
    <row r="23" spans="1:17" ht="15">
      <c r="A23" s="53">
        <v>1167</v>
      </c>
      <c r="B23" s="55" t="s">
        <v>54</v>
      </c>
      <c r="C23" s="55" t="s">
        <v>36</v>
      </c>
      <c r="D23" s="57" t="e">
        <f ca="1">'SYBA B'!D23/'SYBA B'!D$4</f>
        <v>#VALUE!</v>
      </c>
      <c r="E23" s="57">
        <f ca="1">'SYBA B'!E23/'SYBA B'!E$4</f>
        <v>1</v>
      </c>
      <c r="F23" s="57" t="e">
        <f ca="1">'SYBA B'!F23/'SYBA B'!F$4</f>
        <v>#DIV/0!</v>
      </c>
      <c r="G23" s="57">
        <f ca="1">'SYBA B'!G23/'SYBA B'!G$4</f>
        <v>1</v>
      </c>
      <c r="H23" s="57">
        <f ca="1">'SYBA B'!H23/'SYBA B'!H$4</f>
        <v>0.6</v>
      </c>
      <c r="I23" s="57">
        <f ca="1">'SYBA B'!I23/'SYBA B'!I$4</f>
        <v>1</v>
      </c>
      <c r="J23" s="57">
        <f ca="1">'SYBA B'!J23/'SYBA B'!J$4</f>
        <v>1</v>
      </c>
      <c r="K23" s="57">
        <f ca="1">'SYBA B'!K23/'SYBA B'!K$4</f>
        <v>0.8</v>
      </c>
      <c r="L23" s="57" t="str">
        <f>IF(C23="ECONOMICS",'SYBA B'!L23/'SYBA B'!L$4,"")</f>
        <v/>
      </c>
      <c r="M23" s="57" t="str">
        <f t="shared" si="4"/>
        <v/>
      </c>
      <c r="N23" s="57">
        <f ca="1">IF(C23="HISTORY",'SYBA B'!N23/'SYBA B'!N$4,"")</f>
        <v>0.5</v>
      </c>
      <c r="O23" s="57">
        <f>IF(C23="HISTORY",'SYBA B'!O23/'SYBA B'!O$4,"")</f>
        <v>0.66666666666666663</v>
      </c>
      <c r="P23" s="57" t="e">
        <f ca="1">IF(C23="HISTORY",'SYBA B'!P23/'SYBA B'!P$4,"")</f>
        <v>#DIV/0!</v>
      </c>
      <c r="Q23" s="57">
        <f ca="1">IF(C23="HISTORY",'SYBA B'!Q23/'SYBA B'!Q$4,"")</f>
        <v>0.66666666666666663</v>
      </c>
    </row>
    <row r="24" spans="1:17" ht="15">
      <c r="A24" s="53">
        <v>1168</v>
      </c>
      <c r="B24" s="55" t="s">
        <v>55</v>
      </c>
      <c r="C24" s="55" t="s">
        <v>36</v>
      </c>
      <c r="D24" s="57" t="e">
        <f ca="1">'SYBA B'!D24/'SYBA B'!D$4</f>
        <v>#VALUE!</v>
      </c>
      <c r="E24" s="57">
        <f ca="1">'SYBA B'!E24/'SYBA B'!E$4</f>
        <v>0.66666666666666663</v>
      </c>
      <c r="F24" s="57" t="e">
        <f ca="1">'SYBA B'!F24/'SYBA B'!F$4</f>
        <v>#DIV/0!</v>
      </c>
      <c r="G24" s="57">
        <f ca="1">'SYBA B'!G24/'SYBA B'!G$4</f>
        <v>0.66666666666666663</v>
      </c>
      <c r="H24" s="57">
        <f ca="1">'SYBA B'!H24/'SYBA B'!H$4</f>
        <v>0.4</v>
      </c>
      <c r="I24" s="57">
        <f ca="1">'SYBA B'!I24/'SYBA B'!I$4</f>
        <v>1</v>
      </c>
      <c r="J24" s="57">
        <f ca="1">'SYBA B'!J24/'SYBA B'!J$4</f>
        <v>0.66666666666666663</v>
      </c>
      <c r="K24" s="57">
        <f ca="1">'SYBA B'!K24/'SYBA B'!K$4</f>
        <v>0.8</v>
      </c>
      <c r="L24" s="57" t="str">
        <f>IF(C24="ECONOMICS",'SYBA B'!L24/'SYBA B'!L$4,"")</f>
        <v/>
      </c>
      <c r="M24" s="57" t="str">
        <f t="shared" si="4"/>
        <v/>
      </c>
      <c r="N24" s="57">
        <f ca="1">IF(C24="HISTORY",'SYBA B'!N24/'SYBA B'!N$4,"")</f>
        <v>0.16666666666666666</v>
      </c>
      <c r="O24" s="57">
        <f>IF(C24="HISTORY",'SYBA B'!O24/'SYBA B'!O$4,"")</f>
        <v>0.33333333333333331</v>
      </c>
      <c r="P24" s="57" t="e">
        <f ca="1">IF(C24="HISTORY",'SYBA B'!P24/'SYBA B'!P$4,"")</f>
        <v>#DIV/0!</v>
      </c>
      <c r="Q24" s="57">
        <f ca="1">IF(C24="HISTORY",'SYBA B'!Q24/'SYBA B'!Q$4,"")</f>
        <v>0.33333333333333331</v>
      </c>
    </row>
    <row r="25" spans="1:17" ht="15">
      <c r="A25" s="53">
        <v>1169</v>
      </c>
      <c r="B25" s="55" t="s">
        <v>56</v>
      </c>
      <c r="C25" s="55" t="s">
        <v>36</v>
      </c>
      <c r="D25" s="57" t="e">
        <f ca="1">'SYBA B'!D25/'SYBA B'!D$4</f>
        <v>#VALUE!</v>
      </c>
      <c r="E25" s="57">
        <f ca="1">'SYBA B'!E25/'SYBA B'!E$4</f>
        <v>0.16666666666666666</v>
      </c>
      <c r="F25" s="57" t="e">
        <f ca="1">'SYBA B'!F25/'SYBA B'!F$4</f>
        <v>#DIV/0!</v>
      </c>
      <c r="G25" s="57">
        <f ca="1">'SYBA B'!G25/'SYBA B'!G$4</f>
        <v>0.16666666666666666</v>
      </c>
      <c r="H25" s="57">
        <f ca="1">'SYBA B'!H25/'SYBA B'!H$4</f>
        <v>0</v>
      </c>
      <c r="I25" s="57">
        <f ca="1">'SYBA B'!I25/'SYBA B'!I$4</f>
        <v>0</v>
      </c>
      <c r="J25" s="57">
        <f ca="1">'SYBA B'!J25/'SYBA B'!J$4</f>
        <v>0.5</v>
      </c>
      <c r="K25" s="57">
        <f ca="1">'SYBA B'!K25/'SYBA B'!K$4</f>
        <v>0.2</v>
      </c>
      <c r="L25" s="57" t="str">
        <f>IF(C25="ECONOMICS",'SYBA B'!L25/'SYBA B'!L$4,"")</f>
        <v/>
      </c>
      <c r="M25" s="57" t="str">
        <f t="shared" si="4"/>
        <v/>
      </c>
      <c r="N25" s="57">
        <f ca="1">IF(C25="HISTORY",'SYBA B'!N25/'SYBA B'!N$4,"")</f>
        <v>0.33333333333333331</v>
      </c>
      <c r="O25" s="57">
        <f>IF(C25="HISTORY",'SYBA B'!O25/'SYBA B'!O$4,"")</f>
        <v>0.66666666666666663</v>
      </c>
      <c r="P25" s="57" t="e">
        <f ca="1">IF(C25="HISTORY",'SYBA B'!P25/'SYBA B'!P$4,"")</f>
        <v>#DIV/0!</v>
      </c>
      <c r="Q25" s="57">
        <f ca="1">IF(C25="HISTORY",'SYBA B'!Q25/'SYBA B'!Q$4,"")</f>
        <v>0.66666666666666663</v>
      </c>
    </row>
    <row r="26" spans="1:17" ht="15">
      <c r="A26" s="53">
        <v>1170</v>
      </c>
      <c r="B26" s="55" t="s">
        <v>57</v>
      </c>
      <c r="C26" s="55" t="s">
        <v>36</v>
      </c>
      <c r="D26" s="57" t="e">
        <f ca="1">'SYBA B'!D26/'SYBA B'!D$4</f>
        <v>#VALUE!</v>
      </c>
      <c r="E26" s="57">
        <f ca="1">'SYBA B'!E26/'SYBA B'!E$4</f>
        <v>0.16666666666666666</v>
      </c>
      <c r="F26" s="57" t="e">
        <f ca="1">'SYBA B'!F26/'SYBA B'!F$4</f>
        <v>#DIV/0!</v>
      </c>
      <c r="G26" s="57">
        <f ca="1">'SYBA B'!G26/'SYBA B'!G$4</f>
        <v>0.16666666666666666</v>
      </c>
      <c r="H26" s="57">
        <f ca="1">'SYBA B'!H26/'SYBA B'!H$4</f>
        <v>0</v>
      </c>
      <c r="I26" s="57">
        <f ca="1">'SYBA B'!I26/'SYBA B'!I$4</f>
        <v>0</v>
      </c>
      <c r="J26" s="57">
        <f ca="1">'SYBA B'!J26/'SYBA B'!J$4</f>
        <v>0.33333333333333331</v>
      </c>
      <c r="K26" s="57">
        <f ca="1">'SYBA B'!K26/'SYBA B'!K$4</f>
        <v>0.2</v>
      </c>
      <c r="L26" s="57" t="str">
        <f>IF(C26="ECONOMICS",'SYBA B'!L26/'SYBA B'!L$4,"")</f>
        <v/>
      </c>
      <c r="M26" s="57" t="str">
        <f t="shared" si="4"/>
        <v/>
      </c>
      <c r="N26" s="57">
        <f ca="1">IF(C26="HISTORY",'SYBA B'!N26/'SYBA B'!N$4,"")</f>
        <v>0.16666666666666666</v>
      </c>
      <c r="O26" s="57">
        <f>IF(C26="HISTORY",'SYBA B'!O26/'SYBA B'!O$4,"")</f>
        <v>0.33333333333333331</v>
      </c>
      <c r="P26" s="57" t="e">
        <f ca="1">IF(C26="HISTORY",'SYBA B'!P26/'SYBA B'!P$4,"")</f>
        <v>#DIV/0!</v>
      </c>
      <c r="Q26" s="57">
        <f ca="1">IF(C26="HISTORY",'SYBA B'!Q26/'SYBA B'!Q$4,"")</f>
        <v>0.33333333333333331</v>
      </c>
    </row>
    <row r="27" spans="1:17" ht="15">
      <c r="A27" s="53">
        <v>1171</v>
      </c>
      <c r="B27" s="55" t="s">
        <v>58</v>
      </c>
      <c r="C27" s="55" t="s">
        <v>39</v>
      </c>
      <c r="D27" s="57" t="e">
        <f ca="1">'SYBA B'!D27/'SYBA B'!D$4</f>
        <v>#VALUE!</v>
      </c>
      <c r="E27" s="57">
        <f ca="1">'SYBA B'!E27/'SYBA B'!E$4</f>
        <v>0.83333333333333337</v>
      </c>
      <c r="F27" s="57" t="e">
        <f ca="1">'SYBA B'!F27/'SYBA B'!F$4</f>
        <v>#DIV/0!</v>
      </c>
      <c r="G27" s="57">
        <f ca="1">'SYBA B'!G27/'SYBA B'!G$4</f>
        <v>0.83333333333333337</v>
      </c>
      <c r="H27" s="57">
        <f ca="1">'SYBA B'!H27/'SYBA B'!H$4</f>
        <v>1</v>
      </c>
      <c r="I27" s="57">
        <f ca="1">'SYBA B'!I27/'SYBA B'!I$4</f>
        <v>1</v>
      </c>
      <c r="J27" s="57">
        <f ca="1">'SYBA B'!J27/'SYBA B'!J$4</f>
        <v>0.83333333333333337</v>
      </c>
      <c r="K27" s="57">
        <f ca="1">'SYBA B'!K27/'SYBA B'!K$4</f>
        <v>0.7</v>
      </c>
      <c r="L27" s="57" t="e">
        <f ca="1">IF(C27="ECONOMICS",'SYBA B'!L27/'SYBA B'!L$4,"")</f>
        <v>#DIV/0!</v>
      </c>
      <c r="M27" s="57" t="e">
        <f t="shared" si="4"/>
        <v>#REF!</v>
      </c>
      <c r="N27" s="57" t="str">
        <f>IF(C27="HISTORY",'SYBA B'!N27/'SYBA B'!N$4,"")</f>
        <v/>
      </c>
      <c r="O27" s="57" t="str">
        <f>IF(C27="HISTORY",'SYBA B'!O27/'SYBA B'!O$4,"")</f>
        <v/>
      </c>
      <c r="P27" s="57" t="str">
        <f>IF(C27="HISTORY",'SYBA B'!P27/'SYBA B'!P$4,"")</f>
        <v/>
      </c>
      <c r="Q27" s="57" t="str">
        <f>IF(C27="HISTORY",'SYBA B'!Q27/'SYBA B'!Q$4,"")</f>
        <v/>
      </c>
    </row>
    <row r="28" spans="1:17" ht="15">
      <c r="A28" s="53">
        <v>1172</v>
      </c>
      <c r="B28" s="55" t="s">
        <v>59</v>
      </c>
      <c r="C28" s="55" t="s">
        <v>39</v>
      </c>
      <c r="D28" s="57" t="e">
        <f ca="1">'SYBA B'!D28/'SYBA B'!D$4</f>
        <v>#VALUE!</v>
      </c>
      <c r="E28" s="57">
        <f ca="1">'SYBA B'!E28/'SYBA B'!E$4</f>
        <v>0.66666666666666663</v>
      </c>
      <c r="F28" s="57" t="e">
        <f ca="1">'SYBA B'!F28/'SYBA B'!F$4</f>
        <v>#DIV/0!</v>
      </c>
      <c r="G28" s="57">
        <f ca="1">'SYBA B'!G28/'SYBA B'!G$4</f>
        <v>0.66666666666666663</v>
      </c>
      <c r="H28" s="57">
        <f ca="1">'SYBA B'!H28/'SYBA B'!H$4</f>
        <v>0.4</v>
      </c>
      <c r="I28" s="57">
        <f ca="1">'SYBA B'!I28/'SYBA B'!I$4</f>
        <v>0</v>
      </c>
      <c r="J28" s="57">
        <f ca="1">'SYBA B'!J28/'SYBA B'!J$4</f>
        <v>1</v>
      </c>
      <c r="K28" s="57">
        <f ca="1">'SYBA B'!K28/'SYBA B'!K$4</f>
        <v>0.3</v>
      </c>
      <c r="L28" s="57" t="e">
        <f ca="1">IF(C28="ECONOMICS",'SYBA B'!L28/'SYBA B'!L$4,"")</f>
        <v>#DIV/0!</v>
      </c>
      <c r="M28" s="57" t="e">
        <f t="shared" si="4"/>
        <v>#REF!</v>
      </c>
      <c r="N28" s="57" t="str">
        <f>IF(C28="HISTORY",'SYBA B'!N28/'SYBA B'!N$4,"")</f>
        <v/>
      </c>
      <c r="O28" s="57" t="str">
        <f>IF(C28="HISTORY",'SYBA B'!O28/'SYBA B'!O$4,"")</f>
        <v/>
      </c>
      <c r="P28" s="57" t="str">
        <f>IF(C28="HISTORY",'SYBA B'!P28/'SYBA B'!P$4,"")</f>
        <v/>
      </c>
      <c r="Q28" s="57" t="str">
        <f>IF(C28="HISTORY",'SYBA B'!Q28/'SYBA B'!Q$4,"")</f>
        <v/>
      </c>
    </row>
    <row r="29" spans="1:17" ht="15">
      <c r="A29" s="53">
        <v>1173</v>
      </c>
      <c r="B29" s="55" t="s">
        <v>60</v>
      </c>
      <c r="C29" s="55" t="s">
        <v>39</v>
      </c>
      <c r="D29" s="57" t="e">
        <f ca="1">'SYBA B'!D29/'SYBA B'!D$4</f>
        <v>#VALUE!</v>
      </c>
      <c r="E29" s="57">
        <f ca="1">'SYBA B'!E29/'SYBA B'!E$4</f>
        <v>0</v>
      </c>
      <c r="F29" s="57" t="e">
        <f ca="1">'SYBA B'!F29/'SYBA B'!F$4</f>
        <v>#DIV/0!</v>
      </c>
      <c r="G29" s="57">
        <f ca="1">'SYBA B'!G29/'SYBA B'!G$4</f>
        <v>0</v>
      </c>
      <c r="H29" s="57">
        <f ca="1">'SYBA B'!H29/'SYBA B'!H$4</f>
        <v>0.6</v>
      </c>
      <c r="I29" s="57">
        <f ca="1">'SYBA B'!I29/'SYBA B'!I$4</f>
        <v>0</v>
      </c>
      <c r="J29" s="57">
        <f ca="1">'SYBA B'!J29/'SYBA B'!J$4</f>
        <v>0.83333333333333337</v>
      </c>
      <c r="K29" s="57">
        <f ca="1">'SYBA B'!K29/'SYBA B'!K$4</f>
        <v>0.4</v>
      </c>
      <c r="L29" s="57" t="e">
        <f ca="1">IF(C29="ECONOMICS",'SYBA B'!L29/'SYBA B'!L$4,"")</f>
        <v>#DIV/0!</v>
      </c>
      <c r="M29" s="57" t="e">
        <f t="shared" si="4"/>
        <v>#REF!</v>
      </c>
      <c r="N29" s="57" t="str">
        <f>IF(C29="HISTORY",'SYBA B'!N29/'SYBA B'!N$4,"")</f>
        <v/>
      </c>
      <c r="O29" s="57" t="str">
        <f>IF(C29="HISTORY",'SYBA B'!O29/'SYBA B'!O$4,"")</f>
        <v/>
      </c>
      <c r="P29" s="57" t="str">
        <f>IF(C29="HISTORY",'SYBA B'!P29/'SYBA B'!P$4,"")</f>
        <v/>
      </c>
      <c r="Q29" s="57" t="str">
        <f>IF(C29="HISTORY",'SYBA B'!Q29/'SYBA B'!Q$4,"")</f>
        <v/>
      </c>
    </row>
    <row r="30" spans="1:17" ht="15">
      <c r="A30" s="53">
        <v>1174</v>
      </c>
      <c r="B30" s="55" t="s">
        <v>61</v>
      </c>
      <c r="C30" s="55" t="s">
        <v>36</v>
      </c>
      <c r="D30" s="57" t="e">
        <f ca="1">'SYBA B'!D30/'SYBA B'!D$4</f>
        <v>#VALUE!</v>
      </c>
      <c r="E30" s="57">
        <f ca="1">'SYBA B'!E30/'SYBA B'!E$4</f>
        <v>0.33333333333333331</v>
      </c>
      <c r="F30" s="57" t="e">
        <f ca="1">'SYBA B'!F30/'SYBA B'!F$4</f>
        <v>#DIV/0!</v>
      </c>
      <c r="G30" s="57">
        <f ca="1">'SYBA B'!G30/'SYBA B'!G$4</f>
        <v>0.33333333333333331</v>
      </c>
      <c r="H30" s="57">
        <f ca="1">'SYBA B'!H30/'SYBA B'!H$4</f>
        <v>0.6</v>
      </c>
      <c r="I30" s="57">
        <f ca="1">'SYBA B'!I30/'SYBA B'!I$4</f>
        <v>0</v>
      </c>
      <c r="J30" s="57">
        <f ca="1">'SYBA B'!J30/'SYBA B'!J$4</f>
        <v>0.5</v>
      </c>
      <c r="K30" s="57">
        <f ca="1">'SYBA B'!K30/'SYBA B'!K$4</f>
        <v>0.3</v>
      </c>
      <c r="L30" s="57" t="str">
        <f>IF(C30="ECONOMICS",'SYBA B'!L30/'SYBA B'!L$4,"")</f>
        <v/>
      </c>
      <c r="M30" s="57" t="str">
        <f t="shared" si="4"/>
        <v/>
      </c>
      <c r="N30" s="57">
        <f ca="1">IF(C30="HISTORY",'SYBA B'!N30/'SYBA B'!N$4,"")</f>
        <v>0.16666666666666666</v>
      </c>
      <c r="O30" s="57">
        <f>IF(C30="HISTORY",'SYBA B'!O30/'SYBA B'!O$4,"")</f>
        <v>1</v>
      </c>
      <c r="P30" s="57" t="e">
        <f ca="1">IF(C30="HISTORY",'SYBA B'!P30/'SYBA B'!P$4,"")</f>
        <v>#DIV/0!</v>
      </c>
      <c r="Q30" s="57">
        <f ca="1">IF(C30="HISTORY",'SYBA B'!Q30/'SYBA B'!Q$4,"")</f>
        <v>1</v>
      </c>
    </row>
    <row r="31" spans="1:17" ht="15">
      <c r="A31" s="53">
        <v>1175</v>
      </c>
      <c r="B31" s="55" t="s">
        <v>89</v>
      </c>
      <c r="C31" s="55" t="s">
        <v>39</v>
      </c>
      <c r="D31" s="57" t="e">
        <f ca="1">'SYBA B'!D31/'SYBA B'!D$4</f>
        <v>#VALUE!</v>
      </c>
      <c r="E31" s="57">
        <f ca="1">'SYBA B'!E31/'SYBA B'!E$4</f>
        <v>1</v>
      </c>
      <c r="F31" s="57" t="e">
        <f ca="1">'SYBA B'!F31/'SYBA B'!F$4</f>
        <v>#DIV/0!</v>
      </c>
      <c r="G31" s="57">
        <f ca="1">'SYBA B'!G31/'SYBA B'!G$4</f>
        <v>1</v>
      </c>
      <c r="H31" s="57">
        <f ca="1">'SYBA B'!H31/'SYBA B'!H$4</f>
        <v>0.6</v>
      </c>
      <c r="I31" s="57">
        <f ca="1">'SYBA B'!I31/'SYBA B'!I$4</f>
        <v>0</v>
      </c>
      <c r="J31" s="57">
        <f ca="1">'SYBA B'!J31/'SYBA B'!J$4</f>
        <v>0.83333333333333337</v>
      </c>
      <c r="K31" s="57">
        <f ca="1">'SYBA B'!K31/'SYBA B'!K$4</f>
        <v>0.4</v>
      </c>
      <c r="L31" s="57" t="e">
        <f ca="1">IF(C31="ECONOMICS",'SYBA B'!L31/'SYBA B'!L$4,"")</f>
        <v>#DIV/0!</v>
      </c>
      <c r="M31" s="57" t="e">
        <f t="shared" si="4"/>
        <v>#REF!</v>
      </c>
      <c r="N31" s="57" t="str">
        <f>IF(C31="HISTORY",'SYBA B'!N31/'SYBA B'!N$4,"")</f>
        <v/>
      </c>
      <c r="O31" s="57" t="str">
        <f>IF(C31="HISTORY",'SYBA B'!O31/'SYBA B'!O$4,"")</f>
        <v/>
      </c>
      <c r="P31" s="57" t="str">
        <f>IF(C31="HISTORY",'SYBA B'!P31/'SYBA B'!P$4,"")</f>
        <v/>
      </c>
      <c r="Q31" s="57" t="str">
        <f>IF(C31="HISTORY",'SYBA B'!Q31/'SYBA B'!Q$4,"")</f>
        <v/>
      </c>
    </row>
    <row r="32" spans="1:17" ht="15">
      <c r="A32" s="53">
        <v>1176</v>
      </c>
      <c r="B32" s="55" t="s">
        <v>63</v>
      </c>
      <c r="C32" s="55" t="s">
        <v>39</v>
      </c>
      <c r="D32" s="57" t="e">
        <f ca="1">'SYBA B'!D32/'SYBA B'!D$4</f>
        <v>#VALUE!</v>
      </c>
      <c r="E32" s="57">
        <f ca="1">'SYBA B'!E32/'SYBA B'!E$4</f>
        <v>0.33333333333333331</v>
      </c>
      <c r="F32" s="57" t="e">
        <f ca="1">'SYBA B'!F32/'SYBA B'!F$4</f>
        <v>#DIV/0!</v>
      </c>
      <c r="G32" s="57">
        <f ca="1">'SYBA B'!G32/'SYBA B'!G$4</f>
        <v>0.33333333333333331</v>
      </c>
      <c r="H32" s="57">
        <f ca="1">'SYBA B'!H32/'SYBA B'!H$4</f>
        <v>0.4</v>
      </c>
      <c r="I32" s="57">
        <f ca="1">'SYBA B'!I32/'SYBA B'!I$4</f>
        <v>0</v>
      </c>
      <c r="J32" s="57">
        <f ca="1">'SYBA B'!J32/'SYBA B'!J$4</f>
        <v>0.66666666666666663</v>
      </c>
      <c r="K32" s="57">
        <f ca="1">'SYBA B'!K32/'SYBA B'!K$4</f>
        <v>0.3</v>
      </c>
      <c r="L32" s="57" t="e">
        <f ca="1">IF(C32="ECONOMICS",'SYBA B'!L32/'SYBA B'!L$4,"")</f>
        <v>#DIV/0!</v>
      </c>
      <c r="M32" s="57" t="e">
        <f t="shared" si="4"/>
        <v>#REF!</v>
      </c>
      <c r="N32" s="57" t="str">
        <f>IF(C32="HISTORY",'SYBA B'!N32/'SYBA B'!N$4,"")</f>
        <v/>
      </c>
      <c r="O32" s="57" t="str">
        <f>IF(C32="HISTORY",'SYBA B'!O32/'SYBA B'!O$4,"")</f>
        <v/>
      </c>
      <c r="P32" s="57" t="str">
        <f>IF(C32="HISTORY",'SYBA B'!P32/'SYBA B'!P$4,"")</f>
        <v/>
      </c>
      <c r="Q32" s="57" t="str">
        <f>IF(C32="HISTORY",'SYBA B'!Q32/'SYBA B'!Q$4,"")</f>
        <v/>
      </c>
    </row>
    <row r="33" spans="1:17" ht="15">
      <c r="A33" s="53">
        <v>1177</v>
      </c>
      <c r="B33" s="55" t="s">
        <v>64</v>
      </c>
      <c r="C33" s="55" t="s">
        <v>39</v>
      </c>
      <c r="D33" s="57" t="e">
        <f ca="1">'SYBA B'!D33/'SYBA B'!D$4</f>
        <v>#VALUE!</v>
      </c>
      <c r="E33" s="57">
        <f ca="1">'SYBA B'!E33/'SYBA B'!E$4</f>
        <v>1</v>
      </c>
      <c r="F33" s="57" t="e">
        <f ca="1">'SYBA B'!F33/'SYBA B'!F$4</f>
        <v>#DIV/0!</v>
      </c>
      <c r="G33" s="57">
        <f ca="1">'SYBA B'!G33/'SYBA B'!G$4</f>
        <v>1</v>
      </c>
      <c r="H33" s="57">
        <f ca="1">'SYBA B'!H33/'SYBA B'!H$4</f>
        <v>1</v>
      </c>
      <c r="I33" s="57">
        <f ca="1">'SYBA B'!I33/'SYBA B'!I$4</f>
        <v>1</v>
      </c>
      <c r="J33" s="57">
        <f ca="1">'SYBA B'!J33/'SYBA B'!J$4</f>
        <v>1</v>
      </c>
      <c r="K33" s="57">
        <f ca="1">'SYBA B'!K33/'SYBA B'!K$4</f>
        <v>1</v>
      </c>
      <c r="L33" s="57" t="e">
        <f ca="1">IF(C33="ECONOMICS",'SYBA B'!L33/'SYBA B'!L$4,"")</f>
        <v>#DIV/0!</v>
      </c>
      <c r="M33" s="57" t="e">
        <f t="shared" si="4"/>
        <v>#REF!</v>
      </c>
      <c r="N33" s="57" t="str">
        <f>IF(C33="HISTORY",'SYBA B'!N33/'SYBA B'!N$4,"")</f>
        <v/>
      </c>
      <c r="O33" s="57" t="str">
        <f>IF(C33="HISTORY",'SYBA B'!O33/'SYBA B'!O$4,"")</f>
        <v/>
      </c>
      <c r="P33" s="57" t="str">
        <f>IF(C33="HISTORY",'SYBA B'!P33/'SYBA B'!P$4,"")</f>
        <v/>
      </c>
      <c r="Q33" s="57" t="str">
        <f>IF(C33="HISTORY",'SYBA B'!Q33/'SYBA B'!Q$4,"")</f>
        <v/>
      </c>
    </row>
    <row r="34" spans="1:17" ht="15">
      <c r="A34" s="53">
        <v>1178</v>
      </c>
      <c r="B34" s="55" t="s">
        <v>65</v>
      </c>
      <c r="C34" s="55" t="s">
        <v>39</v>
      </c>
      <c r="D34" s="57" t="e">
        <f ca="1">'SYBA B'!D34/'SYBA B'!D$4</f>
        <v>#VALUE!</v>
      </c>
      <c r="E34" s="57">
        <f ca="1">'SYBA B'!E34/'SYBA B'!E$4</f>
        <v>0</v>
      </c>
      <c r="F34" s="57" t="e">
        <f ca="1">'SYBA B'!F34/'SYBA B'!F$4</f>
        <v>#DIV/0!</v>
      </c>
      <c r="G34" s="57">
        <f ca="1">'SYBA B'!G34/'SYBA B'!G$4</f>
        <v>0</v>
      </c>
      <c r="H34" s="57">
        <f ca="1">'SYBA B'!H34/'SYBA B'!H$4</f>
        <v>0.2</v>
      </c>
      <c r="I34" s="57">
        <f ca="1">'SYBA B'!I34/'SYBA B'!I$4</f>
        <v>0</v>
      </c>
      <c r="J34" s="57">
        <f ca="1">'SYBA B'!J34/'SYBA B'!J$4</f>
        <v>0.33333333333333331</v>
      </c>
      <c r="K34" s="57">
        <f ca="1">'SYBA B'!K34/'SYBA B'!K$4</f>
        <v>0</v>
      </c>
      <c r="L34" s="57" t="e">
        <f ca="1">IF(C34="ECONOMICS",'SYBA B'!L34/'SYBA B'!L$4,"")</f>
        <v>#DIV/0!</v>
      </c>
      <c r="M34" s="57" t="e">
        <f t="shared" si="4"/>
        <v>#REF!</v>
      </c>
      <c r="N34" s="57" t="str">
        <f>IF(C34="HISTORY",'SYBA B'!N34/'SYBA B'!N$4,"")</f>
        <v/>
      </c>
      <c r="O34" s="57" t="str">
        <f>IF(C34="HISTORY",'SYBA B'!O34/'SYBA B'!O$4,"")</f>
        <v/>
      </c>
      <c r="P34" s="57" t="str">
        <f>IF(C34="HISTORY",'SYBA B'!P34/'SYBA B'!P$4,"")</f>
        <v/>
      </c>
      <c r="Q34" s="57" t="str">
        <f>IF(C34="HISTORY",'SYBA B'!Q34/'SYBA B'!Q$4,"")</f>
        <v/>
      </c>
    </row>
    <row r="35" spans="1:17" ht="15">
      <c r="A35" s="53">
        <v>1179</v>
      </c>
      <c r="B35" s="55" t="s">
        <v>66</v>
      </c>
      <c r="C35" s="55" t="s">
        <v>36</v>
      </c>
      <c r="D35" s="57" t="e">
        <f ca="1">'SYBA B'!D35/'SYBA B'!D$4</f>
        <v>#VALUE!</v>
      </c>
      <c r="E35" s="57">
        <f ca="1">'SYBA B'!E35/'SYBA B'!E$4</f>
        <v>0.16666666666666666</v>
      </c>
      <c r="F35" s="57" t="e">
        <f ca="1">'SYBA B'!F35/'SYBA B'!F$4</f>
        <v>#DIV/0!</v>
      </c>
      <c r="G35" s="57">
        <f ca="1">'SYBA B'!G35/'SYBA B'!G$4</f>
        <v>0.16666666666666666</v>
      </c>
      <c r="H35" s="57">
        <f ca="1">'SYBA B'!H35/'SYBA B'!H$4</f>
        <v>0.4</v>
      </c>
      <c r="I35" s="57">
        <f ca="1">'SYBA B'!I35/'SYBA B'!I$4</f>
        <v>0</v>
      </c>
      <c r="J35" s="57">
        <f ca="1">'SYBA B'!J35/'SYBA B'!J$4</f>
        <v>0.5</v>
      </c>
      <c r="K35" s="57">
        <f ca="1">'SYBA B'!K35/'SYBA B'!K$4</f>
        <v>0.3</v>
      </c>
      <c r="L35" s="57" t="str">
        <f>IF(C35="ECONOMICS",'SYBA B'!L35/'SYBA B'!L$4,"")</f>
        <v/>
      </c>
      <c r="M35" s="57" t="str">
        <f t="shared" si="4"/>
        <v/>
      </c>
      <c r="N35" s="57">
        <f ca="1">IF(C35="HISTORY",'SYBA B'!N35/'SYBA B'!N$4,"")</f>
        <v>0.33333333333333331</v>
      </c>
      <c r="O35" s="57">
        <f>IF(C35="HISTORY",'SYBA B'!O35/'SYBA B'!O$4,"")</f>
        <v>0.66666666666666663</v>
      </c>
      <c r="P35" s="57" t="e">
        <f ca="1">IF(C35="HISTORY",'SYBA B'!P35/'SYBA B'!P$4,"")</f>
        <v>#DIV/0!</v>
      </c>
      <c r="Q35" s="57">
        <f ca="1">IF(C35="HISTORY",'SYBA B'!Q35/'SYBA B'!Q$4,"")</f>
        <v>0.66666666666666663</v>
      </c>
    </row>
    <row r="36" spans="1:17" ht="15">
      <c r="A36" s="53">
        <v>1180</v>
      </c>
      <c r="B36" s="55" t="s">
        <v>67</v>
      </c>
      <c r="C36" s="55" t="s">
        <v>36</v>
      </c>
      <c r="D36" s="57" t="e">
        <f ca="1">'SYBA B'!D36/'SYBA B'!D$4</f>
        <v>#VALUE!</v>
      </c>
      <c r="E36" s="57">
        <f ca="1">'SYBA B'!E36/'SYBA B'!E$4</f>
        <v>0.83333333333333337</v>
      </c>
      <c r="F36" s="57" t="e">
        <f ca="1">'SYBA B'!F36/'SYBA B'!F$4</f>
        <v>#DIV/0!</v>
      </c>
      <c r="G36" s="57">
        <f ca="1">'SYBA B'!G36/'SYBA B'!G$4</f>
        <v>0.83333333333333337</v>
      </c>
      <c r="H36" s="57">
        <f ca="1">'SYBA B'!H36/'SYBA B'!H$4</f>
        <v>0.6</v>
      </c>
      <c r="I36" s="57">
        <f ca="1">'SYBA B'!I36/'SYBA B'!I$4</f>
        <v>0</v>
      </c>
      <c r="J36" s="57">
        <f ca="1">'SYBA B'!J36/'SYBA B'!J$4</f>
        <v>0.66666666666666663</v>
      </c>
      <c r="K36" s="57">
        <f ca="1">'SYBA B'!K36/'SYBA B'!K$4</f>
        <v>0.5</v>
      </c>
      <c r="L36" s="57" t="str">
        <f>IF(C36="ECONOMICS",'SYBA B'!L36/'SYBA B'!L$4,"")</f>
        <v/>
      </c>
      <c r="M36" s="57" t="str">
        <f t="shared" si="4"/>
        <v/>
      </c>
      <c r="N36" s="57">
        <f ca="1">IF(C36="HISTORY",'SYBA B'!N36/'SYBA B'!N$4,"")</f>
        <v>0.66666666666666663</v>
      </c>
      <c r="O36" s="57">
        <f>IF(C36="HISTORY",'SYBA B'!O36/'SYBA B'!O$4,"")</f>
        <v>0.66666666666666663</v>
      </c>
      <c r="P36" s="57" t="e">
        <f ca="1">IF(C36="HISTORY",'SYBA B'!P36/'SYBA B'!P$4,"")</f>
        <v>#DIV/0!</v>
      </c>
      <c r="Q36" s="57">
        <f ca="1">IF(C36="HISTORY",'SYBA B'!Q36/'SYBA B'!Q$4,"")</f>
        <v>0.66666666666666663</v>
      </c>
    </row>
    <row r="37" spans="1:17" ht="15">
      <c r="A37" s="53">
        <v>1181</v>
      </c>
      <c r="B37" s="55" t="s">
        <v>68</v>
      </c>
      <c r="C37" s="55" t="s">
        <v>36</v>
      </c>
      <c r="D37" s="57" t="e">
        <f ca="1">'SYBA B'!D37/'SYBA B'!D$4</f>
        <v>#VALUE!</v>
      </c>
      <c r="E37" s="57">
        <f ca="1">'SYBA B'!E37/'SYBA B'!E$4</f>
        <v>0.16666666666666666</v>
      </c>
      <c r="F37" s="57" t="e">
        <f ca="1">'SYBA B'!F37/'SYBA B'!F$4</f>
        <v>#DIV/0!</v>
      </c>
      <c r="G37" s="57">
        <f ca="1">'SYBA B'!G37/'SYBA B'!G$4</f>
        <v>0.16666666666666666</v>
      </c>
      <c r="H37" s="57">
        <f ca="1">'SYBA B'!H37/'SYBA B'!H$4</f>
        <v>0.4</v>
      </c>
      <c r="I37" s="57">
        <f ca="1">'SYBA B'!I37/'SYBA B'!I$4</f>
        <v>0</v>
      </c>
      <c r="J37" s="57">
        <f ca="1">'SYBA B'!J37/'SYBA B'!J$4</f>
        <v>0.5</v>
      </c>
      <c r="K37" s="57">
        <f ca="1">'SYBA B'!K37/'SYBA B'!K$4</f>
        <v>0.1</v>
      </c>
      <c r="L37" s="57" t="str">
        <f>IF(C37="ECONOMICS",'SYBA B'!L37/'SYBA B'!L$4,"")</f>
        <v/>
      </c>
      <c r="M37" s="57" t="str">
        <f t="shared" si="4"/>
        <v/>
      </c>
      <c r="N37" s="57">
        <f ca="1">IF(C37="HISTORY",'SYBA B'!N37/'SYBA B'!N$4,"")</f>
        <v>0.5</v>
      </c>
      <c r="O37" s="57">
        <f>IF(C37="HISTORY",'SYBA B'!O37/'SYBA B'!O$4,"")</f>
        <v>0.33333333333333331</v>
      </c>
      <c r="P37" s="57" t="e">
        <f ca="1">IF(C37="HISTORY",'SYBA B'!P37/'SYBA B'!P$4,"")</f>
        <v>#DIV/0!</v>
      </c>
      <c r="Q37" s="57">
        <f ca="1">IF(C37="HISTORY",'SYBA B'!Q37/'SYBA B'!Q$4,"")</f>
        <v>0.33333333333333331</v>
      </c>
    </row>
    <row r="38" spans="1:17" ht="15">
      <c r="A38" s="53">
        <v>1182</v>
      </c>
      <c r="B38" s="55" t="s">
        <v>69</v>
      </c>
      <c r="C38" s="55" t="s">
        <v>36</v>
      </c>
      <c r="D38" s="57" t="e">
        <f ca="1">'SYBA B'!D38/'SYBA B'!D$4</f>
        <v>#VALUE!</v>
      </c>
      <c r="E38" s="57">
        <f ca="1">'SYBA B'!E38/'SYBA B'!E$4</f>
        <v>0.33333333333333331</v>
      </c>
      <c r="F38" s="57" t="e">
        <f ca="1">'SYBA B'!F38/'SYBA B'!F$4</f>
        <v>#DIV/0!</v>
      </c>
      <c r="G38" s="57">
        <f ca="1">'SYBA B'!G38/'SYBA B'!G$4</f>
        <v>0.33333333333333331</v>
      </c>
      <c r="H38" s="57">
        <f ca="1">'SYBA B'!H38/'SYBA B'!H$4</f>
        <v>0.2</v>
      </c>
      <c r="I38" s="57">
        <f ca="1">'SYBA B'!I38/'SYBA B'!I$4</f>
        <v>0</v>
      </c>
      <c r="J38" s="57">
        <f ca="1">'SYBA B'!J38/'SYBA B'!J$4</f>
        <v>0</v>
      </c>
      <c r="K38" s="57">
        <f ca="1">'SYBA B'!K38/'SYBA B'!K$4</f>
        <v>0.4</v>
      </c>
      <c r="L38" s="57" t="str">
        <f>IF(C38="ECONOMICS",'SYBA B'!L38/'SYBA B'!L$4,"")</f>
        <v/>
      </c>
      <c r="M38" s="57" t="str">
        <f t="shared" si="4"/>
        <v/>
      </c>
      <c r="N38" s="57">
        <f ca="1">IF(C38="HISTORY",'SYBA B'!N38/'SYBA B'!N$4,"")</f>
        <v>0.33333333333333331</v>
      </c>
      <c r="O38" s="57">
        <f>IF(C38="HISTORY",'SYBA B'!O38/'SYBA B'!O$4,"")</f>
        <v>0</v>
      </c>
      <c r="P38" s="57" t="e">
        <f ca="1">IF(C38="HISTORY",'SYBA B'!P38/'SYBA B'!P$4,"")</f>
        <v>#DIV/0!</v>
      </c>
      <c r="Q38" s="57">
        <f ca="1">IF(C38="HISTORY",'SYBA B'!Q38/'SYBA B'!Q$4,"")</f>
        <v>0</v>
      </c>
    </row>
    <row r="39" spans="1:17" ht="15">
      <c r="A39" s="53">
        <v>1183</v>
      </c>
      <c r="B39" s="55" t="s">
        <v>70</v>
      </c>
      <c r="C39" s="55" t="s">
        <v>39</v>
      </c>
      <c r="D39" s="57" t="e">
        <f ca="1">'SYBA B'!D39/'SYBA B'!D$4</f>
        <v>#VALUE!</v>
      </c>
      <c r="E39" s="57">
        <f ca="1">'SYBA B'!E39/'SYBA B'!E$4</f>
        <v>0.5</v>
      </c>
      <c r="F39" s="57" t="e">
        <f ca="1">'SYBA B'!F39/'SYBA B'!F$4</f>
        <v>#DIV/0!</v>
      </c>
      <c r="G39" s="57">
        <f ca="1">'SYBA B'!G39/'SYBA B'!G$4</f>
        <v>0.5</v>
      </c>
      <c r="H39" s="57">
        <f ca="1">'SYBA B'!H39/'SYBA B'!H$4</f>
        <v>0.2</v>
      </c>
      <c r="I39" s="57">
        <f ca="1">'SYBA B'!I39/'SYBA B'!I$4</f>
        <v>0</v>
      </c>
      <c r="J39" s="57">
        <f ca="1">'SYBA B'!J39/'SYBA B'!J$4</f>
        <v>0.5</v>
      </c>
      <c r="K39" s="57">
        <f ca="1">'SYBA B'!K39/'SYBA B'!K$4</f>
        <v>0.3</v>
      </c>
      <c r="L39" s="57" t="e">
        <f ca="1">IF(C39="ECONOMICS",'SYBA B'!L39/'SYBA B'!L$4,"")</f>
        <v>#DIV/0!</v>
      </c>
      <c r="M39" s="57" t="e">
        <f t="shared" si="4"/>
        <v>#REF!</v>
      </c>
      <c r="N39" s="57" t="str">
        <f>IF(C39="HISTORY",'SYBA B'!N39/'SYBA B'!N$4,"")</f>
        <v/>
      </c>
      <c r="O39" s="57" t="str">
        <f>IF(C39="HISTORY",'SYBA B'!O39/'SYBA B'!O$4,"")</f>
        <v/>
      </c>
      <c r="P39" s="57" t="str">
        <f>IF(C39="HISTORY",'SYBA B'!P39/'SYBA B'!P$4,"")</f>
        <v/>
      </c>
      <c r="Q39" s="57" t="str">
        <f>IF(C39="HISTORY",'SYBA B'!Q39/'SYBA B'!Q$4,"")</f>
        <v/>
      </c>
    </row>
    <row r="40" spans="1:17" ht="15">
      <c r="A40" s="53">
        <v>1184</v>
      </c>
      <c r="B40" s="55" t="s">
        <v>71</v>
      </c>
      <c r="C40" s="55" t="s">
        <v>36</v>
      </c>
      <c r="D40" s="57" t="e">
        <f ca="1">'SYBA B'!D40/'SYBA B'!D$4</f>
        <v>#VALUE!</v>
      </c>
      <c r="E40" s="57">
        <f ca="1">'SYBA B'!E40/'SYBA B'!E$4</f>
        <v>0.33333333333333331</v>
      </c>
      <c r="F40" s="57" t="e">
        <f ca="1">'SYBA B'!F40/'SYBA B'!F$4</f>
        <v>#DIV/0!</v>
      </c>
      <c r="G40" s="57">
        <f ca="1">'SYBA B'!G40/'SYBA B'!G$4</f>
        <v>0.33333333333333331</v>
      </c>
      <c r="H40" s="57">
        <f ca="1">'SYBA B'!H40/'SYBA B'!H$4</f>
        <v>0.4</v>
      </c>
      <c r="I40" s="57">
        <f ca="1">'SYBA B'!I40/'SYBA B'!I$4</f>
        <v>0</v>
      </c>
      <c r="J40" s="57">
        <f ca="1">'SYBA B'!J40/'SYBA B'!J$4</f>
        <v>0.16666666666666666</v>
      </c>
      <c r="K40" s="57">
        <f ca="1">'SYBA B'!K40/'SYBA B'!K$4</f>
        <v>0.3</v>
      </c>
      <c r="L40" s="57" t="str">
        <f>IF(C40="ECONOMICS",'SYBA B'!L40/'SYBA B'!L$4,"")</f>
        <v/>
      </c>
      <c r="M40" s="57" t="str">
        <f t="shared" si="4"/>
        <v/>
      </c>
      <c r="N40" s="57">
        <f ca="1">IF(C40="HISTORY",'SYBA B'!N40/'SYBA B'!N$4,"")</f>
        <v>0.5</v>
      </c>
      <c r="O40" s="57">
        <f>IF(C40="HISTORY",'SYBA B'!O40/'SYBA B'!O$4,"")</f>
        <v>0.33333333333333331</v>
      </c>
      <c r="P40" s="57" t="e">
        <f ca="1">IF(C40="HISTORY",'SYBA B'!P40/'SYBA B'!P$4,"")</f>
        <v>#DIV/0!</v>
      </c>
      <c r="Q40" s="57">
        <f ca="1">IF(C40="HISTORY",'SYBA B'!Q40/'SYBA B'!Q$4,"")</f>
        <v>0.33333333333333331</v>
      </c>
    </row>
    <row r="41" spans="1:17" ht="15">
      <c r="A41" s="53">
        <v>1185</v>
      </c>
      <c r="B41" s="55" t="s">
        <v>72</v>
      </c>
      <c r="C41" s="55" t="s">
        <v>39</v>
      </c>
      <c r="D41" s="57" t="e">
        <f ca="1">'SYBA B'!D41/'SYBA B'!D$4</f>
        <v>#VALUE!</v>
      </c>
      <c r="E41" s="57">
        <f ca="1">'SYBA B'!E41/'SYBA B'!E$4</f>
        <v>0.33333333333333331</v>
      </c>
      <c r="F41" s="57" t="e">
        <f ca="1">'SYBA B'!F41/'SYBA B'!F$4</f>
        <v>#DIV/0!</v>
      </c>
      <c r="G41" s="57">
        <f ca="1">'SYBA B'!G41/'SYBA B'!G$4</f>
        <v>0.33333333333333331</v>
      </c>
      <c r="H41" s="57">
        <f ca="1">'SYBA B'!H41/'SYBA B'!H$4</f>
        <v>0.4</v>
      </c>
      <c r="I41" s="57">
        <f ca="1">'SYBA B'!I41/'SYBA B'!I$4</f>
        <v>0</v>
      </c>
      <c r="J41" s="57">
        <f ca="1">'SYBA B'!J41/'SYBA B'!J$4</f>
        <v>0.66666666666666663</v>
      </c>
      <c r="K41" s="57">
        <f ca="1">'SYBA B'!K41/'SYBA B'!K$4</f>
        <v>0.2</v>
      </c>
      <c r="L41" s="57" t="e">
        <f ca="1">IF(C41="ECONOMICS",'SYBA B'!L41/'SYBA B'!L$4,"")</f>
        <v>#DIV/0!</v>
      </c>
      <c r="M41" s="57" t="e">
        <f t="shared" si="4"/>
        <v>#REF!</v>
      </c>
      <c r="N41" s="57" t="str">
        <f>IF(C41="HISTORY",'SYBA B'!N41/'SYBA B'!N$4,"")</f>
        <v/>
      </c>
      <c r="O41" s="57" t="str">
        <f>IF(C41="HISTORY",'SYBA B'!O41/'SYBA B'!O$4,"")</f>
        <v/>
      </c>
      <c r="P41" s="57" t="str">
        <f>IF(C41="HISTORY",'SYBA B'!P41/'SYBA B'!P$4,"")</f>
        <v/>
      </c>
      <c r="Q41" s="57" t="str">
        <f>IF(C41="HISTORY",'SYBA B'!Q41/'SYBA B'!Q$4,"")</f>
        <v/>
      </c>
    </row>
    <row r="42" spans="1:17" ht="15">
      <c r="A42" s="53">
        <v>1186</v>
      </c>
      <c r="B42" s="55" t="s">
        <v>73</v>
      </c>
      <c r="C42" s="55" t="s">
        <v>36</v>
      </c>
      <c r="D42" s="57" t="e">
        <f ca="1">'SYBA B'!D42/'SYBA B'!D$4</f>
        <v>#VALUE!</v>
      </c>
      <c r="E42" s="57">
        <f ca="1">'SYBA B'!E42/'SYBA B'!E$4</f>
        <v>0</v>
      </c>
      <c r="F42" s="57" t="e">
        <f ca="1">'SYBA B'!F42/'SYBA B'!F$4</f>
        <v>#DIV/0!</v>
      </c>
      <c r="G42" s="57">
        <f ca="1">'SYBA B'!G42/'SYBA B'!G$4</f>
        <v>0</v>
      </c>
      <c r="H42" s="57">
        <f ca="1">'SYBA B'!H42/'SYBA B'!H$4</f>
        <v>0.2</v>
      </c>
      <c r="I42" s="57">
        <f ca="1">'SYBA B'!I42/'SYBA B'!I$4</f>
        <v>0</v>
      </c>
      <c r="J42" s="57">
        <f ca="1">'SYBA B'!J42/'SYBA B'!J$4</f>
        <v>0</v>
      </c>
      <c r="K42" s="57">
        <f ca="1">'SYBA B'!K42/'SYBA B'!K$4</f>
        <v>0.1</v>
      </c>
      <c r="L42" s="57" t="str">
        <f>IF(C42="ECONOMICS",'SYBA B'!L42/'SYBA B'!L$4,"")</f>
        <v/>
      </c>
      <c r="M42" s="57" t="str">
        <f t="shared" si="4"/>
        <v/>
      </c>
      <c r="N42" s="57">
        <f ca="1">IF(C42="HISTORY",'SYBA B'!N42/'SYBA B'!N$4,"")</f>
        <v>0.16666666666666666</v>
      </c>
      <c r="O42" s="57">
        <f>IF(C42="HISTORY",'SYBA B'!O42/'SYBA B'!O$4,"")</f>
        <v>0</v>
      </c>
      <c r="P42" s="57" t="e">
        <f ca="1">IF(C42="HISTORY",'SYBA B'!P42/'SYBA B'!P$4,"")</f>
        <v>#DIV/0!</v>
      </c>
      <c r="Q42" s="57">
        <f ca="1">IF(C42="HISTORY",'SYBA B'!Q42/'SYBA B'!Q$4,"")</f>
        <v>0</v>
      </c>
    </row>
    <row r="43" spans="1:17" ht="15">
      <c r="A43" s="53">
        <v>1187</v>
      </c>
      <c r="B43" s="55" t="s">
        <v>73</v>
      </c>
      <c r="C43" s="55" t="s">
        <v>36</v>
      </c>
      <c r="D43" s="57" t="e">
        <f ca="1">'SYBA B'!D43/'SYBA B'!D$4</f>
        <v>#VALUE!</v>
      </c>
      <c r="E43" s="57">
        <f ca="1">'SYBA B'!E43/'SYBA B'!E$4</f>
        <v>1</v>
      </c>
      <c r="F43" s="57" t="e">
        <f ca="1">'SYBA B'!F43/'SYBA B'!F$4</f>
        <v>#DIV/0!</v>
      </c>
      <c r="G43" s="57">
        <f ca="1">'SYBA B'!G43/'SYBA B'!G$4</f>
        <v>1</v>
      </c>
      <c r="H43" s="57">
        <f ca="1">'SYBA B'!H43/'SYBA B'!H$4</f>
        <v>0.6</v>
      </c>
      <c r="I43" s="57">
        <f ca="1">'SYBA B'!I43/'SYBA B'!I$4</f>
        <v>1</v>
      </c>
      <c r="J43" s="57">
        <f ca="1">'SYBA B'!J43/'SYBA B'!J$4</f>
        <v>1</v>
      </c>
      <c r="K43" s="57">
        <f ca="1">'SYBA B'!K43/'SYBA B'!K$4</f>
        <v>1</v>
      </c>
      <c r="L43" s="57" t="str">
        <f>IF(C43="ECONOMICS",'SYBA B'!L43/'SYBA B'!L$4,"")</f>
        <v/>
      </c>
      <c r="M43" s="57" t="str">
        <f t="shared" si="4"/>
        <v/>
      </c>
      <c r="N43" s="57" t="e">
        <f ca="1">IF(C43="HISTORY",'SYBA B'!N43/'SYBA B'!N$4,"")</f>
        <v>#VALUE!</v>
      </c>
      <c r="O43" s="57" t="e">
        <f>IF(C43="HISTORY",'SYBA B'!O43/'SYBA B'!O$4,"")</f>
        <v>#VALUE!</v>
      </c>
      <c r="P43" s="57" t="e">
        <f ca="1">IF(C43="HISTORY",'SYBA B'!P43/'SYBA B'!P$4,"")</f>
        <v>#VALUE!</v>
      </c>
      <c r="Q43" s="57" t="e">
        <f ca="1">IF(C43="HISTORY",'SYBA B'!Q43/'SYBA B'!Q$4,"")</f>
        <v>#VALUE!</v>
      </c>
    </row>
    <row r="44" spans="1:17" ht="15">
      <c r="A44" s="53">
        <v>1188</v>
      </c>
      <c r="B44" s="55" t="s">
        <v>76</v>
      </c>
      <c r="C44" s="55" t="s">
        <v>36</v>
      </c>
      <c r="D44" s="57" t="e">
        <f ca="1">'SYBA B'!D44/'SYBA B'!D$4</f>
        <v>#VALUE!</v>
      </c>
      <c r="E44" s="57">
        <f ca="1">'SYBA B'!E44/'SYBA B'!E$4</f>
        <v>0.5</v>
      </c>
      <c r="F44" s="57" t="e">
        <f ca="1">'SYBA B'!F44/'SYBA B'!F$4</f>
        <v>#DIV/0!</v>
      </c>
      <c r="G44" s="57">
        <f ca="1">'SYBA B'!G44/'SYBA B'!G$4</f>
        <v>0.5</v>
      </c>
      <c r="H44" s="57">
        <f ca="1">'SYBA B'!H44/'SYBA B'!H$4</f>
        <v>0.4</v>
      </c>
      <c r="I44" s="57">
        <f ca="1">'SYBA B'!I44/'SYBA B'!I$4</f>
        <v>0</v>
      </c>
      <c r="J44" s="57">
        <f ca="1">'SYBA B'!J44/'SYBA B'!J$4</f>
        <v>0.5</v>
      </c>
      <c r="K44" s="57">
        <f ca="1">'SYBA B'!K44/'SYBA B'!K$4</f>
        <v>0.2</v>
      </c>
      <c r="L44" s="57" t="str">
        <f>IF(C44="ECONOMICS",'SYBA B'!L44/'SYBA B'!L$4,"")</f>
        <v/>
      </c>
      <c r="M44" s="57" t="str">
        <f t="shared" si="4"/>
        <v/>
      </c>
      <c r="N44" s="57">
        <f ca="1">IF(C44="HISTORY",'SYBA B'!N44/'SYBA B'!N$4,"")</f>
        <v>0</v>
      </c>
      <c r="O44" s="57">
        <f>IF(C44="HISTORY",'SYBA B'!O44/'SYBA B'!O$4,"")</f>
        <v>0.66666666666666663</v>
      </c>
      <c r="P44" s="57" t="e">
        <f ca="1">IF(C44="HISTORY",'SYBA B'!P44/'SYBA B'!P$4,"")</f>
        <v>#DIV/0!</v>
      </c>
      <c r="Q44" s="57">
        <f ca="1">IF(C44="HISTORY",'SYBA B'!Q44/'SYBA B'!Q$4,"")</f>
        <v>0.66666666666666663</v>
      </c>
    </row>
    <row r="45" spans="1:17" ht="15">
      <c r="A45" s="53">
        <v>1189</v>
      </c>
      <c r="B45" s="55" t="s">
        <v>77</v>
      </c>
      <c r="C45" s="55" t="s">
        <v>39</v>
      </c>
      <c r="D45" s="57" t="e">
        <f ca="1">'SYBA B'!D45/'SYBA B'!D$4</f>
        <v>#VALUE!</v>
      </c>
      <c r="E45" s="57">
        <f ca="1">'SYBA B'!E45/'SYBA B'!E$4</f>
        <v>0.16666666666666666</v>
      </c>
      <c r="F45" s="57" t="e">
        <f ca="1">'SYBA B'!F45/'SYBA B'!F$4</f>
        <v>#DIV/0!</v>
      </c>
      <c r="G45" s="57">
        <f ca="1">'SYBA B'!G45/'SYBA B'!G$4</f>
        <v>0.16666666666666666</v>
      </c>
      <c r="H45" s="57">
        <f ca="1">'SYBA B'!H45/'SYBA B'!H$4</f>
        <v>0.2</v>
      </c>
      <c r="I45" s="57">
        <f ca="1">'SYBA B'!I45/'SYBA B'!I$4</f>
        <v>0</v>
      </c>
      <c r="J45" s="57">
        <f ca="1">'SYBA B'!J45/'SYBA B'!J$4</f>
        <v>0.5</v>
      </c>
      <c r="K45" s="57">
        <f ca="1">'SYBA B'!K45/'SYBA B'!K$4</f>
        <v>0.2</v>
      </c>
      <c r="L45" s="57" t="e">
        <f ca="1">IF(C45="ECONOMICS",'SYBA B'!L45/'SYBA B'!L$4,"")</f>
        <v>#DIV/0!</v>
      </c>
      <c r="M45" s="57" t="e">
        <f t="shared" si="4"/>
        <v>#REF!</v>
      </c>
      <c r="N45" s="57" t="str">
        <f>IF(C45="HISTORY",'SYBA B'!N45/'SYBA B'!N$4,"")</f>
        <v/>
      </c>
      <c r="O45" s="57" t="str">
        <f>IF(C45="HISTORY",'SYBA B'!O45/'SYBA B'!O$4,"")</f>
        <v/>
      </c>
      <c r="P45" s="57" t="str">
        <f>IF(C45="HISTORY",'SYBA B'!P45/'SYBA B'!P$4,"")</f>
        <v/>
      </c>
      <c r="Q45" s="57" t="str">
        <f>IF(C45="HISTORY",'SYBA B'!Q45/'SYBA B'!Q$4,"")</f>
        <v/>
      </c>
    </row>
    <row r="46" spans="1:17" ht="15">
      <c r="A46" s="53">
        <v>1190</v>
      </c>
      <c r="B46" s="55" t="s">
        <v>78</v>
      </c>
      <c r="C46" s="55" t="s">
        <v>36</v>
      </c>
      <c r="D46" s="57" t="e">
        <f ca="1">'SYBA B'!D46/'SYBA B'!D$4</f>
        <v>#VALUE!</v>
      </c>
      <c r="E46" s="57">
        <f ca="1">'SYBA B'!E46/'SYBA B'!E$4</f>
        <v>0.5</v>
      </c>
      <c r="F46" s="57" t="e">
        <f ca="1">'SYBA B'!F46/'SYBA B'!F$4</f>
        <v>#DIV/0!</v>
      </c>
      <c r="G46" s="57">
        <f ca="1">'SYBA B'!G46/'SYBA B'!G$4</f>
        <v>0.5</v>
      </c>
      <c r="H46" s="57">
        <f ca="1">'SYBA B'!H46/'SYBA B'!H$4</f>
        <v>0</v>
      </c>
      <c r="I46" s="57">
        <f ca="1">'SYBA B'!I46/'SYBA B'!I$4</f>
        <v>0</v>
      </c>
      <c r="J46" s="57">
        <f ca="1">'SYBA B'!J46/'SYBA B'!J$4</f>
        <v>0.5</v>
      </c>
      <c r="K46" s="57">
        <f ca="1">'SYBA B'!K46/'SYBA B'!K$4</f>
        <v>0.2</v>
      </c>
      <c r="L46" s="57" t="str">
        <f>IF(C46="ECONOMICS",'SYBA B'!L46/'SYBA B'!L$4,"")</f>
        <v/>
      </c>
      <c r="M46" s="57" t="str">
        <f t="shared" si="4"/>
        <v/>
      </c>
      <c r="N46" s="57">
        <f ca="1">IF(C46="HISTORY",'SYBA B'!N46/'SYBA B'!N$4,"")</f>
        <v>0.5</v>
      </c>
      <c r="O46" s="57">
        <f>IF(C46="HISTORY",'SYBA B'!O46/'SYBA B'!O$4,"")</f>
        <v>0.33333333333333331</v>
      </c>
      <c r="P46" s="57" t="e">
        <f ca="1">IF(C46="HISTORY",'SYBA B'!P46/'SYBA B'!P$4,"")</f>
        <v>#DIV/0!</v>
      </c>
      <c r="Q46" s="57">
        <f ca="1">IF(C46="HISTORY",'SYBA B'!Q46/'SYBA B'!Q$4,"")</f>
        <v>0.33333333333333331</v>
      </c>
    </row>
    <row r="47" spans="1:17" ht="15">
      <c r="A47" s="53">
        <v>1191</v>
      </c>
      <c r="B47" s="55" t="s">
        <v>79</v>
      </c>
      <c r="C47" s="55" t="s">
        <v>36</v>
      </c>
      <c r="D47" s="57" t="e">
        <f ca="1">'SYBA B'!D47/'SYBA B'!D$4</f>
        <v>#VALUE!</v>
      </c>
      <c r="E47" s="57">
        <f ca="1">'SYBA B'!E47/'SYBA B'!E$4</f>
        <v>1</v>
      </c>
      <c r="F47" s="57" t="e">
        <f ca="1">'SYBA B'!F47/'SYBA B'!F$4</f>
        <v>#DIV/0!</v>
      </c>
      <c r="G47" s="57">
        <f ca="1">'SYBA B'!G47/'SYBA B'!G$4</f>
        <v>1</v>
      </c>
      <c r="H47" s="57">
        <f ca="1">'SYBA B'!H47/'SYBA B'!H$4</f>
        <v>1</v>
      </c>
      <c r="I47" s="57">
        <f ca="1">'SYBA B'!I47/'SYBA B'!I$4</f>
        <v>1</v>
      </c>
      <c r="J47" s="57">
        <f ca="1">'SYBA B'!J47/'SYBA B'!J$4</f>
        <v>1</v>
      </c>
      <c r="K47" s="57">
        <f ca="1">'SYBA B'!K47/'SYBA B'!K$4</f>
        <v>0.9</v>
      </c>
      <c r="L47" s="57" t="str">
        <f>IF(C47="ECONOMICS",'SYBA B'!L47/'SYBA B'!L$4,"")</f>
        <v/>
      </c>
      <c r="M47" s="57" t="str">
        <f t="shared" si="4"/>
        <v/>
      </c>
      <c r="N47" s="57">
        <f ca="1">IF(C47="HISTORY",'SYBA B'!N47/'SYBA B'!N$4,"")</f>
        <v>1</v>
      </c>
      <c r="O47" s="57">
        <f>IF(C47="HISTORY",'SYBA B'!O47/'SYBA B'!O$4,"")</f>
        <v>1</v>
      </c>
      <c r="P47" s="57" t="e">
        <f ca="1">IF(C47="HISTORY",'SYBA B'!P47/'SYBA B'!P$4,"")</f>
        <v>#DIV/0!</v>
      </c>
      <c r="Q47" s="57">
        <f ca="1">IF(C47="HISTORY",'SYBA B'!Q47/'SYBA B'!Q$4,"")</f>
        <v>1</v>
      </c>
    </row>
    <row r="48" spans="1:17" ht="15">
      <c r="A48" s="53">
        <v>1192</v>
      </c>
      <c r="B48" s="55" t="s">
        <v>80</v>
      </c>
      <c r="C48" s="55" t="s">
        <v>36</v>
      </c>
      <c r="D48" s="57" t="e">
        <f ca="1">'SYBA B'!D48/'SYBA B'!D$4</f>
        <v>#VALUE!</v>
      </c>
      <c r="E48" s="57">
        <f ca="1">'SYBA B'!E48/'SYBA B'!E$4</f>
        <v>0.33333333333333331</v>
      </c>
      <c r="F48" s="57" t="e">
        <f ca="1">'SYBA B'!F48/'SYBA B'!F$4</f>
        <v>#DIV/0!</v>
      </c>
      <c r="G48" s="57">
        <f ca="1">'SYBA B'!G48/'SYBA B'!G$4</f>
        <v>0.33333333333333331</v>
      </c>
      <c r="H48" s="57">
        <f ca="1">'SYBA B'!H48/'SYBA B'!H$4</f>
        <v>0.4</v>
      </c>
      <c r="I48" s="57">
        <f ca="1">'SYBA B'!I48/'SYBA B'!I$4</f>
        <v>1</v>
      </c>
      <c r="J48" s="57">
        <f ca="1">'SYBA B'!J48/'SYBA B'!J$4</f>
        <v>1</v>
      </c>
      <c r="K48" s="57">
        <f ca="1">'SYBA B'!K48/'SYBA B'!K$4</f>
        <v>0.4</v>
      </c>
      <c r="L48" s="57" t="str">
        <f>IF(C48="ECONOMICS",'SYBA B'!L48/'SYBA B'!L$4,"")</f>
        <v/>
      </c>
      <c r="M48" s="57" t="str">
        <f t="shared" si="4"/>
        <v/>
      </c>
      <c r="N48" s="57">
        <f ca="1">IF(C48="HISTORY",'SYBA B'!N48/'SYBA B'!N$4,"")</f>
        <v>0.16666666666666666</v>
      </c>
      <c r="O48" s="57">
        <f>IF(C48="HISTORY",'SYBA B'!O48/'SYBA B'!O$4,"")</f>
        <v>1</v>
      </c>
      <c r="P48" s="57" t="e">
        <f ca="1">IF(C48="HISTORY",'SYBA B'!P48/'SYBA B'!P$4,"")</f>
        <v>#DIV/0!</v>
      </c>
      <c r="Q48" s="57">
        <f ca="1">IF(C48="HISTORY",'SYBA B'!Q48/'SYBA B'!Q$4,"")</f>
        <v>1</v>
      </c>
    </row>
    <row r="49" spans="1:17" ht="15">
      <c r="A49" s="53">
        <v>1193</v>
      </c>
      <c r="B49" s="55" t="s">
        <v>81</v>
      </c>
      <c r="C49" s="55" t="s">
        <v>36</v>
      </c>
      <c r="D49" s="57" t="e">
        <f ca="1">'SYBA B'!D49/'SYBA B'!D$4</f>
        <v>#VALUE!</v>
      </c>
      <c r="E49" s="57">
        <f ca="1">'SYBA B'!E49/'SYBA B'!E$4</f>
        <v>0.66666666666666663</v>
      </c>
      <c r="F49" s="57" t="e">
        <f ca="1">'SYBA B'!F49/'SYBA B'!F$4</f>
        <v>#DIV/0!</v>
      </c>
      <c r="G49" s="57">
        <f ca="1">'SYBA B'!G49/'SYBA B'!G$4</f>
        <v>0.66666666666666663</v>
      </c>
      <c r="H49" s="57">
        <f ca="1">'SYBA B'!H49/'SYBA B'!H$4</f>
        <v>0.2</v>
      </c>
      <c r="I49" s="57">
        <f ca="1">'SYBA B'!I49/'SYBA B'!I$4</f>
        <v>1</v>
      </c>
      <c r="J49" s="57">
        <f ca="1">'SYBA B'!J49/'SYBA B'!J$4</f>
        <v>0.83333333333333337</v>
      </c>
      <c r="K49" s="57">
        <f ca="1">'SYBA B'!K49/'SYBA B'!K$4</f>
        <v>0.3</v>
      </c>
      <c r="L49" s="57" t="str">
        <f>IF(C49="ECONOMICS",'SYBA B'!L49/'SYBA B'!L$4,"")</f>
        <v/>
      </c>
      <c r="M49" s="57" t="str">
        <f t="shared" si="4"/>
        <v/>
      </c>
      <c r="N49" s="57">
        <f ca="1">IF(C49="HISTORY",'SYBA B'!N49/'SYBA B'!N$4,"")</f>
        <v>0.5</v>
      </c>
      <c r="O49" s="57">
        <f>IF(C49="HISTORY",'SYBA B'!O49/'SYBA B'!O$4,"")</f>
        <v>0.33333333333333331</v>
      </c>
      <c r="P49" s="57" t="e">
        <f ca="1">IF(C49="HISTORY",'SYBA B'!P49/'SYBA B'!P$4,"")</f>
        <v>#DIV/0!</v>
      </c>
      <c r="Q49" s="57">
        <f ca="1">IF(C49="HISTORY",'SYBA B'!Q49/'SYBA B'!Q$4,"")</f>
        <v>0.33333333333333331</v>
      </c>
    </row>
    <row r="50" spans="1:17" ht="15">
      <c r="A50" s="53">
        <v>1194</v>
      </c>
      <c r="B50" s="55" t="s">
        <v>82</v>
      </c>
      <c r="C50" s="55" t="s">
        <v>36</v>
      </c>
      <c r="D50" s="57" t="e">
        <f ca="1">'SYBA B'!D50/'SYBA B'!D$4</f>
        <v>#VALUE!</v>
      </c>
      <c r="E50" s="57">
        <f ca="1">'SYBA B'!E50/'SYBA B'!E$4</f>
        <v>0.83333333333333337</v>
      </c>
      <c r="F50" s="57" t="e">
        <f ca="1">'SYBA B'!F50/'SYBA B'!F$4</f>
        <v>#DIV/0!</v>
      </c>
      <c r="G50" s="57">
        <f ca="1">'SYBA B'!G50/'SYBA B'!G$4</f>
        <v>0.83333333333333337</v>
      </c>
      <c r="H50" s="57">
        <f ca="1">'SYBA B'!H50/'SYBA B'!H$4</f>
        <v>1</v>
      </c>
      <c r="I50" s="57">
        <f ca="1">'SYBA B'!I50/'SYBA B'!I$4</f>
        <v>0</v>
      </c>
      <c r="J50" s="57">
        <f ca="1">'SYBA B'!J50/'SYBA B'!J$4</f>
        <v>1</v>
      </c>
      <c r="K50" s="57">
        <f ca="1">'SYBA B'!K50/'SYBA B'!K$4</f>
        <v>0.8</v>
      </c>
      <c r="L50" s="57" t="str">
        <f>IF(C50="ECONOMICS",'SYBA B'!L50/'SYBA B'!L$4,"")</f>
        <v/>
      </c>
      <c r="M50" s="57" t="str">
        <f t="shared" si="4"/>
        <v/>
      </c>
      <c r="N50" s="57">
        <f ca="1">IF(C50="HISTORY",'SYBA B'!N50/'SYBA B'!N$4,"")</f>
        <v>0.5</v>
      </c>
      <c r="O50" s="57">
        <f>IF(C50="HISTORY",'SYBA B'!O50/'SYBA B'!O$4,"")</f>
        <v>0</v>
      </c>
      <c r="P50" s="57" t="e">
        <f ca="1">IF(C50="HISTORY",'SYBA B'!P50/'SYBA B'!P$4,"")</f>
        <v>#DIV/0!</v>
      </c>
      <c r="Q50" s="57">
        <f ca="1">IF(C50="HISTORY",'SYBA B'!Q50/'SYBA B'!Q$4,"")</f>
        <v>0</v>
      </c>
    </row>
    <row r="51" spans="1:17" ht="15">
      <c r="A51" s="53">
        <v>1195</v>
      </c>
      <c r="B51" s="55" t="s">
        <v>83</v>
      </c>
      <c r="C51" s="55" t="s">
        <v>36</v>
      </c>
      <c r="D51" s="57" t="e">
        <f ca="1">'SYBA B'!D51/'SYBA B'!D$4</f>
        <v>#VALUE!</v>
      </c>
      <c r="E51" s="57">
        <f ca="1">'SYBA B'!E51/'SYBA B'!E$4</f>
        <v>0.5</v>
      </c>
      <c r="F51" s="57" t="e">
        <f ca="1">'SYBA B'!F51/'SYBA B'!F$4</f>
        <v>#DIV/0!</v>
      </c>
      <c r="G51" s="57">
        <f ca="1">'SYBA B'!G51/'SYBA B'!G$4</f>
        <v>0.5</v>
      </c>
      <c r="H51" s="57">
        <f ca="1">'SYBA B'!H51/'SYBA B'!H$4</f>
        <v>0.2</v>
      </c>
      <c r="I51" s="57">
        <f ca="1">'SYBA B'!I51/'SYBA B'!I$4</f>
        <v>0</v>
      </c>
      <c r="J51" s="57">
        <f ca="1">'SYBA B'!J51/'SYBA B'!J$4</f>
        <v>0.5</v>
      </c>
      <c r="K51" s="57">
        <f ca="1">'SYBA B'!K51/'SYBA B'!K$4</f>
        <v>0.2</v>
      </c>
      <c r="L51" s="57" t="str">
        <f>IF(C51="ECONOMICS",'SYBA B'!L51/'SYBA B'!L$4,"")</f>
        <v/>
      </c>
      <c r="M51" s="57" t="str">
        <f t="shared" si="4"/>
        <v/>
      </c>
      <c r="N51" s="57">
        <f ca="1">IF(C51="HISTORY",'SYBA B'!N51/'SYBA B'!N$4,"")</f>
        <v>0</v>
      </c>
      <c r="O51" s="57">
        <f>IF(C51="HISTORY",'SYBA B'!O51/'SYBA B'!O$4,"")</f>
        <v>0.33333333333333331</v>
      </c>
      <c r="P51" s="57" t="e">
        <f ca="1">IF(C51="HISTORY",'SYBA B'!P51/'SYBA B'!P$4,"")</f>
        <v>#DIV/0!</v>
      </c>
      <c r="Q51" s="57">
        <f ca="1">IF(C51="HISTORY",'SYBA B'!Q51/'SYBA B'!Q$4,"")</f>
        <v>0.33333333333333331</v>
      </c>
    </row>
    <row r="52" spans="1:17" ht="15">
      <c r="A52" s="53">
        <v>1196</v>
      </c>
      <c r="B52" s="55" t="s">
        <v>84</v>
      </c>
      <c r="C52" s="55" t="s">
        <v>36</v>
      </c>
      <c r="D52" s="57" t="e">
        <f ca="1">'SYBA B'!D52/'SYBA B'!D$4</f>
        <v>#VALUE!</v>
      </c>
      <c r="E52" s="57">
        <f ca="1">'SYBA B'!E52/'SYBA B'!E$4</f>
        <v>0.5</v>
      </c>
      <c r="F52" s="57" t="e">
        <f ca="1">'SYBA B'!F52/'SYBA B'!F$4</f>
        <v>#DIV/0!</v>
      </c>
      <c r="G52" s="57">
        <f ca="1">'SYBA B'!G52/'SYBA B'!G$4</f>
        <v>0.5</v>
      </c>
      <c r="H52" s="57">
        <f ca="1">'SYBA B'!H52/'SYBA B'!H$4</f>
        <v>0.2</v>
      </c>
      <c r="I52" s="57">
        <f ca="1">'SYBA B'!I52/'SYBA B'!I$4</f>
        <v>1</v>
      </c>
      <c r="J52" s="57">
        <f ca="1">'SYBA B'!J52/'SYBA B'!J$4</f>
        <v>0.66666666666666663</v>
      </c>
      <c r="K52" s="57">
        <f ca="1">'SYBA B'!K52/'SYBA B'!K$4</f>
        <v>0.3</v>
      </c>
      <c r="L52" s="57" t="str">
        <f>IF(C52="ECONOMICS",'SYBA B'!L52/'SYBA B'!L$4,"")</f>
        <v/>
      </c>
      <c r="M52" s="57" t="str">
        <f t="shared" si="4"/>
        <v/>
      </c>
      <c r="N52" s="57">
        <f ca="1">IF(C52="HISTORY",'SYBA B'!N52/'SYBA B'!N$4,"")</f>
        <v>0.5</v>
      </c>
      <c r="O52" s="57">
        <f>IF(C52="HISTORY",'SYBA B'!O52/'SYBA B'!O$4,"")</f>
        <v>0.33333333333333331</v>
      </c>
      <c r="P52" s="57" t="e">
        <f ca="1">IF(C52="HISTORY",'SYBA B'!P52/'SYBA B'!P$4,"")</f>
        <v>#DIV/0!</v>
      </c>
      <c r="Q52" s="57">
        <f ca="1">IF(C52="HISTORY",'SYBA B'!Q52/'SYBA B'!Q$4,"")</f>
        <v>0.33333333333333331</v>
      </c>
    </row>
    <row r="53" spans="1:17" ht="15">
      <c r="A53" s="53">
        <v>1197</v>
      </c>
      <c r="B53" s="55" t="s">
        <v>85</v>
      </c>
      <c r="C53" s="55" t="s">
        <v>36</v>
      </c>
      <c r="D53" s="57" t="e">
        <f ca="1">'SYBA B'!D53/'SYBA B'!D$4</f>
        <v>#VALUE!</v>
      </c>
      <c r="E53" s="57">
        <f ca="1">'SYBA B'!E53/'SYBA B'!E$4</f>
        <v>0.16666666666666666</v>
      </c>
      <c r="F53" s="57" t="e">
        <f ca="1">'SYBA B'!F53/'SYBA B'!F$4</f>
        <v>#DIV/0!</v>
      </c>
      <c r="G53" s="57">
        <f ca="1">'SYBA B'!G53/'SYBA B'!G$4</f>
        <v>0.16666666666666666</v>
      </c>
      <c r="H53" s="57">
        <f ca="1">'SYBA B'!H53/'SYBA B'!H$4</f>
        <v>0.4</v>
      </c>
      <c r="I53" s="57">
        <f ca="1">'SYBA B'!I53/'SYBA B'!I$4</f>
        <v>0</v>
      </c>
      <c r="J53" s="57">
        <f ca="1">'SYBA B'!J53/'SYBA B'!J$4</f>
        <v>0</v>
      </c>
      <c r="K53" s="57">
        <f ca="1">'SYBA B'!K53/'SYBA B'!K$4</f>
        <v>0.3</v>
      </c>
      <c r="L53" s="57" t="str">
        <f>IF(C53="ECONOMICS",'SYBA B'!L53/'SYBA B'!L$4,"")</f>
        <v/>
      </c>
      <c r="M53" s="57" t="str">
        <f t="shared" si="4"/>
        <v/>
      </c>
      <c r="N53" s="57">
        <f ca="1">IF(C53="HISTORY",'SYBA B'!N53/'SYBA B'!N$4,"")</f>
        <v>0.33333333333333331</v>
      </c>
      <c r="O53" s="57">
        <f>IF(C53="HISTORY",'SYBA B'!O53/'SYBA B'!O$4,"")</f>
        <v>0</v>
      </c>
      <c r="P53" s="57" t="e">
        <f ca="1">IF(C53="HISTORY",'SYBA B'!P53/'SYBA B'!P$4,"")</f>
        <v>#DIV/0!</v>
      </c>
      <c r="Q53" s="57">
        <f ca="1">IF(C53="HISTORY",'SYBA B'!Q53/'SYBA B'!Q$4,"")</f>
        <v>0</v>
      </c>
    </row>
    <row r="54" spans="1:17" ht="15">
      <c r="A54" s="53">
        <v>1198</v>
      </c>
      <c r="B54" s="55" t="s">
        <v>86</v>
      </c>
      <c r="C54" s="55" t="s">
        <v>36</v>
      </c>
      <c r="D54" s="57" t="e">
        <f ca="1">'SYBA B'!D54/'SYBA B'!D$4</f>
        <v>#VALUE!</v>
      </c>
      <c r="E54" s="57">
        <f ca="1">'SYBA B'!E54/'SYBA B'!E$4</f>
        <v>0.83333333333333337</v>
      </c>
      <c r="F54" s="57" t="e">
        <f ca="1">'SYBA B'!F54/'SYBA B'!F$4</f>
        <v>#DIV/0!</v>
      </c>
      <c r="G54" s="57">
        <f ca="1">'SYBA B'!G54/'SYBA B'!G$4</f>
        <v>0.83333333333333337</v>
      </c>
      <c r="H54" s="57">
        <f ca="1">'SYBA B'!H54/'SYBA B'!H$4</f>
        <v>1</v>
      </c>
      <c r="I54" s="57">
        <f ca="1">'SYBA B'!I54/'SYBA B'!I$4</f>
        <v>1</v>
      </c>
      <c r="J54" s="57">
        <f ca="1">'SYBA B'!J54/'SYBA B'!J$4</f>
        <v>1</v>
      </c>
      <c r="K54" s="57">
        <f ca="1">'SYBA B'!K54/'SYBA B'!K$4</f>
        <v>1</v>
      </c>
      <c r="L54" s="57" t="str">
        <f>IF(C54="ECONOMICS",'SYBA B'!L54/'SYBA B'!L$4,"")</f>
        <v/>
      </c>
      <c r="M54" s="57" t="str">
        <f t="shared" si="4"/>
        <v/>
      </c>
      <c r="N54" s="57">
        <f ca="1">IF(C54="HISTORY",'SYBA B'!N54/'SYBA B'!N$4,"")</f>
        <v>0.66666666666666663</v>
      </c>
      <c r="O54" s="57">
        <f>IF(C54="HISTORY",'SYBA B'!O54/'SYBA B'!O$4,"")</f>
        <v>1</v>
      </c>
      <c r="P54" s="57" t="e">
        <f ca="1">IF(C54="HISTORY",'SYBA B'!P54/'SYBA B'!P$4,"")</f>
        <v>#DIV/0!</v>
      </c>
      <c r="Q54" s="57">
        <f ca="1">IF(C54="HISTORY",'SYBA B'!Q54/'SYBA B'!Q$4,"")</f>
        <v>1</v>
      </c>
    </row>
    <row r="55" spans="1:17" ht="15">
      <c r="A55" s="53">
        <v>1199</v>
      </c>
      <c r="B55" s="55" t="s">
        <v>87</v>
      </c>
      <c r="C55" s="55" t="s">
        <v>36</v>
      </c>
      <c r="D55" s="57" t="e">
        <f ca="1">'SYBA B'!D55/'SYBA B'!D$4</f>
        <v>#VALUE!</v>
      </c>
      <c r="E55" s="57">
        <f ca="1">'SYBA B'!E55/'SYBA B'!E$4</f>
        <v>0.16666666666666666</v>
      </c>
      <c r="F55" s="57" t="e">
        <f ca="1">'SYBA B'!F55/'SYBA B'!F$4</f>
        <v>#DIV/0!</v>
      </c>
      <c r="G55" s="57">
        <f ca="1">'SYBA B'!G55/'SYBA B'!G$4</f>
        <v>0.16666666666666666</v>
      </c>
      <c r="H55" s="57">
        <f ca="1">'SYBA B'!H55/'SYBA B'!H$4</f>
        <v>0.2</v>
      </c>
      <c r="I55" s="57">
        <f ca="1">'SYBA B'!I55/'SYBA B'!I$4</f>
        <v>0</v>
      </c>
      <c r="J55" s="57">
        <f ca="1">'SYBA B'!J55/'SYBA B'!J$4</f>
        <v>0.33333333333333331</v>
      </c>
      <c r="K55" s="57">
        <f ca="1">'SYBA B'!K55/'SYBA B'!K$4</f>
        <v>0.1</v>
      </c>
      <c r="L55" s="57" t="str">
        <f>IF(C55="ECONOMICS",'SYBA B'!L55/'SYBA B'!L$4,"")</f>
        <v/>
      </c>
      <c r="M55" s="57" t="str">
        <f t="shared" si="4"/>
        <v/>
      </c>
      <c r="N55" s="57">
        <f ca="1">IF(C55="HISTORY",'SYBA B'!N55/'SYBA B'!N$4,"")</f>
        <v>0</v>
      </c>
      <c r="O55" s="57">
        <f>IF(C55="HISTORY",'SYBA B'!O55/'SYBA B'!O$4,"")</f>
        <v>0</v>
      </c>
      <c r="P55" s="57" t="e">
        <f ca="1">IF(C55="HISTORY",'SYBA B'!P55/'SYBA B'!P$4,"")</f>
        <v>#DIV/0!</v>
      </c>
      <c r="Q55" s="57">
        <f ca="1">IF(C55="HISTORY",'SYBA B'!Q55/'SYBA B'!Q$4,"")</f>
        <v>0</v>
      </c>
    </row>
    <row r="56" spans="1:17" ht="15">
      <c r="A56" s="53">
        <v>1200</v>
      </c>
      <c r="B56" s="55" t="s">
        <v>88</v>
      </c>
      <c r="C56" s="55" t="s">
        <v>39</v>
      </c>
      <c r="D56" s="57" t="e">
        <f ca="1">'SYBA B'!D56/'SYBA B'!D$4</f>
        <v>#VALUE!</v>
      </c>
      <c r="E56" s="57">
        <f ca="1">'SYBA B'!E56/'SYBA B'!E$4</f>
        <v>0.5</v>
      </c>
      <c r="F56" s="57" t="e">
        <f ca="1">'SYBA B'!F56/'SYBA B'!F$4</f>
        <v>#DIV/0!</v>
      </c>
      <c r="G56" s="57">
        <f ca="1">'SYBA B'!G56/'SYBA B'!G$4</f>
        <v>0.5</v>
      </c>
      <c r="H56" s="57">
        <f ca="1">'SYBA B'!H56/'SYBA B'!H$4</f>
        <v>0.6</v>
      </c>
      <c r="I56" s="57">
        <f ca="1">'SYBA B'!I56/'SYBA B'!I$4</f>
        <v>0</v>
      </c>
      <c r="J56" s="57">
        <f ca="1">'SYBA B'!J56/'SYBA B'!J$4</f>
        <v>1</v>
      </c>
      <c r="K56" s="57">
        <f ca="1">'SYBA B'!K56/'SYBA B'!K$4</f>
        <v>0.4</v>
      </c>
      <c r="L56" s="57" t="e">
        <f ca="1">IF(C56="ECONOMICS",'SYBA B'!L56/'SYBA B'!L$4,"")</f>
        <v>#DIV/0!</v>
      </c>
      <c r="M56" s="57" t="e">
        <f t="shared" si="4"/>
        <v>#REF!</v>
      </c>
      <c r="N56" s="57" t="str">
        <f>IF(C56="HISTORY",'SYBA B'!N56/'SYBA B'!N$4,"")</f>
        <v/>
      </c>
      <c r="O56" s="57" t="str">
        <f>IF(C56="HISTORY",'SYBA B'!O56/'SYBA B'!O$4,"")</f>
        <v/>
      </c>
      <c r="P56" s="57" t="str">
        <f>IF(C56="HISTORY",'SYBA B'!P56/'SYBA B'!P$4,"")</f>
        <v/>
      </c>
      <c r="Q56" s="57" t="str">
        <f>IF(C56="HISTORY",'SYBA B'!Q56/'SYBA B'!Q$4,"")</f>
        <v/>
      </c>
    </row>
    <row r="57" spans="1:17" ht="15">
      <c r="A57" s="53">
        <v>1201</v>
      </c>
      <c r="B57" s="55" t="s">
        <v>90</v>
      </c>
      <c r="C57" s="55" t="s">
        <v>36</v>
      </c>
      <c r="D57" s="57" t="e">
        <f ca="1">'SYBA B'!D57/'SYBA B'!D$4</f>
        <v>#VALUE!</v>
      </c>
      <c r="E57" s="57">
        <f ca="1">'SYBA B'!E57/'SYBA B'!E$4</f>
        <v>0.16666666666666666</v>
      </c>
      <c r="F57" s="57" t="e">
        <f ca="1">'SYBA B'!F57/'SYBA B'!F$4</f>
        <v>#DIV/0!</v>
      </c>
      <c r="G57" s="57">
        <f ca="1">'SYBA B'!G57/'SYBA B'!G$4</f>
        <v>0.16666666666666666</v>
      </c>
      <c r="H57" s="57">
        <f ca="1">'SYBA B'!H57/'SYBA B'!H$4</f>
        <v>0</v>
      </c>
      <c r="I57" s="57">
        <f ca="1">'SYBA B'!I57/'SYBA B'!I$4</f>
        <v>0</v>
      </c>
      <c r="J57" s="57">
        <f ca="1">'SYBA B'!J57/'SYBA B'!J$4</f>
        <v>0.83333333333333337</v>
      </c>
      <c r="K57" s="57">
        <f ca="1">'SYBA B'!K57/'SYBA B'!K$4</f>
        <v>0.2</v>
      </c>
      <c r="L57" s="57" t="str">
        <f>IF(C57="ECONOMICS",'SYBA B'!L57/'SYBA B'!L$4,"")</f>
        <v/>
      </c>
      <c r="M57" s="57" t="str">
        <f t="shared" si="4"/>
        <v/>
      </c>
      <c r="N57" s="57">
        <f ca="1">IF(C57="HISTORY",'SYBA B'!N57/'SYBA B'!N$4,"")</f>
        <v>0.33333333333333331</v>
      </c>
      <c r="O57" s="57">
        <f>IF(C57="HISTORY",'SYBA B'!O57/'SYBA B'!O$4,"")</f>
        <v>0.66666666666666663</v>
      </c>
      <c r="P57" s="57" t="e">
        <f ca="1">IF(C57="HISTORY",'SYBA B'!P57/'SYBA B'!P$4,"")</f>
        <v>#DIV/0!</v>
      </c>
      <c r="Q57" s="57">
        <f ca="1">IF(C57="HISTORY",'SYBA B'!Q57/'SYBA B'!Q$4,"")</f>
        <v>0.66666666666666663</v>
      </c>
    </row>
    <row r="58" spans="1:17" ht="15">
      <c r="A58" s="53">
        <v>1202</v>
      </c>
      <c r="B58" s="55" t="s">
        <v>91</v>
      </c>
      <c r="C58" s="55" t="s">
        <v>36</v>
      </c>
      <c r="D58" s="57" t="e">
        <f ca="1">'SYBA B'!D58/'SYBA B'!D$4</f>
        <v>#VALUE!</v>
      </c>
      <c r="E58" s="57">
        <f ca="1">'SYBA B'!E58/'SYBA B'!E$4</f>
        <v>0.16666666666666666</v>
      </c>
      <c r="F58" s="57" t="e">
        <f ca="1">'SYBA B'!F58/'SYBA B'!F$4</f>
        <v>#DIV/0!</v>
      </c>
      <c r="G58" s="57">
        <f ca="1">'SYBA B'!G58/'SYBA B'!G$4</f>
        <v>0.16666666666666666</v>
      </c>
      <c r="H58" s="57">
        <f ca="1">'SYBA B'!H58/'SYBA B'!H$4</f>
        <v>0</v>
      </c>
      <c r="I58" s="57">
        <f ca="1">'SYBA B'!I58/'SYBA B'!I$4</f>
        <v>0</v>
      </c>
      <c r="J58" s="57">
        <f ca="1">'SYBA B'!J58/'SYBA B'!J$4</f>
        <v>0.16666666666666666</v>
      </c>
      <c r="K58" s="57">
        <f ca="1">'SYBA B'!K58/'SYBA B'!K$4</f>
        <v>0.1</v>
      </c>
      <c r="L58" s="57" t="str">
        <f>IF(C58="ECONOMICS",'SYBA B'!L58/'SYBA B'!L$4,"")</f>
        <v/>
      </c>
      <c r="M58" s="57" t="str">
        <f t="shared" si="4"/>
        <v/>
      </c>
      <c r="N58" s="57">
        <f ca="1">IF(C58="HISTORY",'SYBA B'!N58/'SYBA B'!N$4,"")</f>
        <v>0.16666666666666666</v>
      </c>
      <c r="O58" s="57">
        <f>IF(C58="HISTORY",'SYBA B'!O58/'SYBA B'!O$4,"")</f>
        <v>0.33333333333333331</v>
      </c>
      <c r="P58" s="57" t="e">
        <f ca="1">IF(C58="HISTORY",'SYBA B'!P58/'SYBA B'!P$4,"")</f>
        <v>#DIV/0!</v>
      </c>
      <c r="Q58" s="57">
        <f ca="1">IF(C58="HISTORY",'SYBA B'!Q58/'SYBA B'!Q$4,"")</f>
        <v>0.33333333333333331</v>
      </c>
    </row>
    <row r="59" spans="1:17" ht="15">
      <c r="A59" s="53">
        <v>1203</v>
      </c>
      <c r="B59" s="55" t="s">
        <v>92</v>
      </c>
      <c r="C59" s="55" t="s">
        <v>36</v>
      </c>
      <c r="D59" s="57" t="e">
        <f ca="1">'SYBA B'!D59/'SYBA B'!D$4</f>
        <v>#VALUE!</v>
      </c>
      <c r="E59" s="57">
        <f ca="1">'SYBA B'!E59/'SYBA B'!E$4</f>
        <v>0.5</v>
      </c>
      <c r="F59" s="57" t="e">
        <f ca="1">'SYBA B'!F59/'SYBA B'!F$4</f>
        <v>#DIV/0!</v>
      </c>
      <c r="G59" s="57">
        <f ca="1">'SYBA B'!G59/'SYBA B'!G$4</f>
        <v>0.5</v>
      </c>
      <c r="H59" s="57">
        <f ca="1">'SYBA B'!H59/'SYBA B'!H$4</f>
        <v>0.6</v>
      </c>
      <c r="I59" s="57">
        <f ca="1">'SYBA B'!I59/'SYBA B'!I$4</f>
        <v>0</v>
      </c>
      <c r="J59" s="57">
        <f ca="1">'SYBA B'!J59/'SYBA B'!J$4</f>
        <v>0.5</v>
      </c>
      <c r="K59" s="57">
        <f ca="1">'SYBA B'!K59/'SYBA B'!K$4</f>
        <v>0.5</v>
      </c>
      <c r="L59" s="57" t="str">
        <f>IF(C59="ECONOMICS",'SYBA B'!L59/'SYBA B'!L$4,"")</f>
        <v/>
      </c>
      <c r="M59" s="57" t="str">
        <f t="shared" si="4"/>
        <v/>
      </c>
      <c r="N59" s="57">
        <f ca="1">IF(C59="HISTORY",'SYBA B'!N59/'SYBA B'!N$4,"")</f>
        <v>0.66666666666666663</v>
      </c>
      <c r="O59" s="57">
        <f>IF(C59="HISTORY",'SYBA B'!O59/'SYBA B'!O$4,"")</f>
        <v>1</v>
      </c>
      <c r="P59" s="57" t="e">
        <f ca="1">IF(C59="HISTORY",'SYBA B'!P59/'SYBA B'!P$4,"")</f>
        <v>#DIV/0!</v>
      </c>
      <c r="Q59" s="57">
        <f ca="1">IF(C59="HISTORY",'SYBA B'!Q59/'SYBA B'!Q$4,"")</f>
        <v>1</v>
      </c>
    </row>
    <row r="60" spans="1:17" ht="15">
      <c r="A60" s="53">
        <v>1204</v>
      </c>
      <c r="B60" s="55" t="s">
        <v>93</v>
      </c>
      <c r="C60" s="55" t="s">
        <v>39</v>
      </c>
      <c r="D60" s="57" t="e">
        <f ca="1">'SYBA B'!D60/'SYBA B'!D$4</f>
        <v>#VALUE!</v>
      </c>
      <c r="E60" s="57">
        <f ca="1">'SYBA B'!E60/'SYBA B'!E$4</f>
        <v>0.33333333333333331</v>
      </c>
      <c r="F60" s="57" t="e">
        <f ca="1">'SYBA B'!F60/'SYBA B'!F$4</f>
        <v>#DIV/0!</v>
      </c>
      <c r="G60" s="57">
        <f ca="1">'SYBA B'!G60/'SYBA B'!G$4</f>
        <v>0.33333333333333331</v>
      </c>
      <c r="H60" s="57">
        <f ca="1">'SYBA B'!H60/'SYBA B'!H$4</f>
        <v>0.2</v>
      </c>
      <c r="I60" s="57">
        <f ca="1">'SYBA B'!I60/'SYBA B'!I$4</f>
        <v>0</v>
      </c>
      <c r="J60" s="57">
        <f ca="1">'SYBA B'!J60/'SYBA B'!J$4</f>
        <v>0.33333333333333331</v>
      </c>
      <c r="K60" s="57">
        <f ca="1">'SYBA B'!K60/'SYBA B'!K$4</f>
        <v>0.2</v>
      </c>
      <c r="L60" s="57" t="e">
        <f ca="1">IF(C60="ECONOMICS",'SYBA B'!L60/'SYBA B'!L$4,"")</f>
        <v>#DIV/0!</v>
      </c>
      <c r="M60" s="57" t="e">
        <f t="shared" si="4"/>
        <v>#REF!</v>
      </c>
      <c r="N60" s="57" t="str">
        <f>IF(C60="HISTORY",'SYBA B'!N60/'SYBA B'!N$4,"")</f>
        <v/>
      </c>
      <c r="O60" s="57" t="str">
        <f>IF(C60="HISTORY",'SYBA B'!O60/'SYBA B'!O$4,"")</f>
        <v/>
      </c>
      <c r="P60" s="57" t="str">
        <f>IF(C60="HISTORY",'SYBA B'!P60/'SYBA B'!P$4,"")</f>
        <v/>
      </c>
      <c r="Q60" s="57" t="str">
        <f>IF(C60="HISTORY",'SYBA B'!Q60/'SYBA B'!Q$4,"")</f>
        <v/>
      </c>
    </row>
    <row r="61" spans="1:17" ht="15">
      <c r="A61" s="53">
        <v>1205</v>
      </c>
      <c r="B61" s="55" t="s">
        <v>94</v>
      </c>
      <c r="C61" s="55" t="s">
        <v>36</v>
      </c>
      <c r="D61" s="57" t="e">
        <f ca="1">'SYBA B'!D61/'SYBA B'!D$4</f>
        <v>#VALUE!</v>
      </c>
      <c r="E61" s="57">
        <f ca="1">'SYBA B'!E61/'SYBA B'!E$4</f>
        <v>0.66666666666666663</v>
      </c>
      <c r="F61" s="57" t="e">
        <f ca="1">'SYBA B'!F61/'SYBA B'!F$4</f>
        <v>#DIV/0!</v>
      </c>
      <c r="G61" s="57">
        <f ca="1">'SYBA B'!G61/'SYBA B'!G$4</f>
        <v>0.66666666666666663</v>
      </c>
      <c r="H61" s="57">
        <f ca="1">'SYBA B'!H61/'SYBA B'!H$4</f>
        <v>1</v>
      </c>
      <c r="I61" s="57">
        <f ca="1">'SYBA B'!I61/'SYBA B'!I$4</f>
        <v>1</v>
      </c>
      <c r="J61" s="57">
        <f ca="1">'SYBA B'!J61/'SYBA B'!J$4</f>
        <v>1</v>
      </c>
      <c r="K61" s="57">
        <f ca="1">'SYBA B'!K61/'SYBA B'!K$4</f>
        <v>1</v>
      </c>
      <c r="L61" s="57" t="str">
        <f>IF(C61="ECONOMICS",'SYBA B'!L61/'SYBA B'!L$4,"")</f>
        <v/>
      </c>
      <c r="M61" s="57" t="str">
        <f t="shared" si="4"/>
        <v/>
      </c>
      <c r="N61" s="57">
        <f ca="1">IF(C61="HISTORY",'SYBA B'!N61/'SYBA B'!N$4,"")</f>
        <v>1</v>
      </c>
      <c r="O61" s="57">
        <f>IF(C61="HISTORY",'SYBA B'!O61/'SYBA B'!O$4,"")</f>
        <v>1</v>
      </c>
      <c r="P61" s="57" t="e">
        <f ca="1">IF(C61="HISTORY",'SYBA B'!P61/'SYBA B'!P$4,"")</f>
        <v>#DIV/0!</v>
      </c>
      <c r="Q61" s="57">
        <f ca="1">IF(C61="HISTORY",'SYBA B'!Q61/'SYBA B'!Q$4,"")</f>
        <v>1</v>
      </c>
    </row>
    <row r="62" spans="1:17" ht="15">
      <c r="A62" s="53">
        <v>1206</v>
      </c>
      <c r="B62" s="55" t="s">
        <v>95</v>
      </c>
      <c r="C62" s="55" t="s">
        <v>36</v>
      </c>
      <c r="D62" s="57" t="e">
        <f ca="1">'SYBA B'!D62/'SYBA B'!D$4</f>
        <v>#VALUE!</v>
      </c>
      <c r="E62" s="57">
        <f ca="1">'SYBA B'!E62/'SYBA B'!E$4</f>
        <v>1</v>
      </c>
      <c r="F62" s="57" t="e">
        <f ca="1">'SYBA B'!F62/'SYBA B'!F$4</f>
        <v>#DIV/0!</v>
      </c>
      <c r="G62" s="57">
        <f ca="1">'SYBA B'!G62/'SYBA B'!G$4</f>
        <v>1</v>
      </c>
      <c r="H62" s="57">
        <f ca="1">'SYBA B'!H62/'SYBA B'!H$4</f>
        <v>1</v>
      </c>
      <c r="I62" s="57">
        <f ca="1">'SYBA B'!I62/'SYBA B'!I$4</f>
        <v>1</v>
      </c>
      <c r="J62" s="57">
        <f ca="1">'SYBA B'!J62/'SYBA B'!J$4</f>
        <v>1</v>
      </c>
      <c r="K62" s="57">
        <f ca="1">'SYBA B'!K62/'SYBA B'!K$4</f>
        <v>0.9</v>
      </c>
      <c r="L62" s="57" t="str">
        <f>IF(C62="ECONOMICS",'SYBA B'!L62/'SYBA B'!L$4,"")</f>
        <v/>
      </c>
      <c r="M62" s="57" t="str">
        <f t="shared" si="4"/>
        <v/>
      </c>
      <c r="N62" s="57">
        <f ca="1">IF(C62="HISTORY",'SYBA B'!N62/'SYBA B'!N$4,"")</f>
        <v>0.83333333333333337</v>
      </c>
      <c r="O62" s="57">
        <f>IF(C62="HISTORY",'SYBA B'!O62/'SYBA B'!O$4,"")</f>
        <v>1</v>
      </c>
      <c r="P62" s="57" t="e">
        <f ca="1">IF(C62="HISTORY",'SYBA B'!P62/'SYBA B'!P$4,"")</f>
        <v>#DIV/0!</v>
      </c>
      <c r="Q62" s="57">
        <f ca="1">IF(C62="HISTORY",'SYBA B'!Q62/'SYBA B'!Q$4,"")</f>
        <v>1</v>
      </c>
    </row>
    <row r="63" spans="1:17" ht="15">
      <c r="A63" s="53">
        <v>1207</v>
      </c>
      <c r="B63" s="55" t="s">
        <v>96</v>
      </c>
      <c r="C63" s="55" t="s">
        <v>36</v>
      </c>
      <c r="D63" s="57" t="e">
        <f ca="1">'SYBA B'!D63/'SYBA B'!D$4</f>
        <v>#VALUE!</v>
      </c>
      <c r="E63" s="57">
        <f ca="1">'SYBA B'!E63/'SYBA B'!E$4</f>
        <v>0.83333333333333337</v>
      </c>
      <c r="F63" s="57" t="e">
        <f ca="1">'SYBA B'!F63/'SYBA B'!F$4</f>
        <v>#DIV/0!</v>
      </c>
      <c r="G63" s="57">
        <f ca="1">'SYBA B'!G63/'SYBA B'!G$4</f>
        <v>0.83333333333333337</v>
      </c>
      <c r="H63" s="57">
        <f ca="1">'SYBA B'!H63/'SYBA B'!H$4</f>
        <v>1</v>
      </c>
      <c r="I63" s="57">
        <f ca="1">'SYBA B'!I63/'SYBA B'!I$4</f>
        <v>0</v>
      </c>
      <c r="J63" s="57">
        <f ca="1">'SYBA B'!J63/'SYBA B'!J$4</f>
        <v>1</v>
      </c>
      <c r="K63" s="57">
        <f ca="1">'SYBA B'!K63/'SYBA B'!K$4</f>
        <v>1</v>
      </c>
      <c r="L63" s="57" t="str">
        <f>IF(C63="ECONOMICS",'SYBA B'!L63/'SYBA B'!L$4,"")</f>
        <v/>
      </c>
      <c r="M63" s="57" t="str">
        <f t="shared" si="4"/>
        <v/>
      </c>
      <c r="N63" s="57">
        <f ca="1">IF(C63="HISTORY",'SYBA B'!N63/'SYBA B'!N$4,"")</f>
        <v>1</v>
      </c>
      <c r="O63" s="57">
        <f>IF(C63="HISTORY",'SYBA B'!O63/'SYBA B'!O$4,"")</f>
        <v>1</v>
      </c>
      <c r="P63" s="57" t="e">
        <f ca="1">IF(C63="HISTORY",'SYBA B'!P63/'SYBA B'!P$4,"")</f>
        <v>#DIV/0!</v>
      </c>
      <c r="Q63" s="57">
        <f ca="1">IF(C63="HISTORY",'SYBA B'!Q63/'SYBA B'!Q$4,"")</f>
        <v>1</v>
      </c>
    </row>
    <row r="64" spans="1:17" ht="15">
      <c r="A64" s="53">
        <v>1208</v>
      </c>
      <c r="B64" s="55" t="s">
        <v>97</v>
      </c>
      <c r="C64" s="55" t="s">
        <v>36</v>
      </c>
      <c r="D64" s="57" t="e">
        <f ca="1">'SYBA B'!D64/'SYBA B'!D$4</f>
        <v>#VALUE!</v>
      </c>
      <c r="E64" s="57">
        <f ca="1">'SYBA B'!E64/'SYBA B'!E$4</f>
        <v>0.33333333333333331</v>
      </c>
      <c r="F64" s="57" t="e">
        <f ca="1">'SYBA B'!F64/'SYBA B'!F$4</f>
        <v>#DIV/0!</v>
      </c>
      <c r="G64" s="57">
        <f ca="1">'SYBA B'!G64/'SYBA B'!G$4</f>
        <v>0.33333333333333331</v>
      </c>
      <c r="H64" s="57">
        <f ca="1">'SYBA B'!H64/'SYBA B'!H$4</f>
        <v>0.4</v>
      </c>
      <c r="I64" s="57">
        <f ca="1">'SYBA B'!I64/'SYBA B'!I$4</f>
        <v>0</v>
      </c>
      <c r="J64" s="57">
        <f ca="1">'SYBA B'!J64/'SYBA B'!J$4</f>
        <v>0.83333333333333337</v>
      </c>
      <c r="K64" s="57">
        <f ca="1">'SYBA B'!K64/'SYBA B'!K$4</f>
        <v>0.3</v>
      </c>
      <c r="L64" s="57" t="str">
        <f>IF(C64="ECONOMICS",'SYBA B'!L64/'SYBA B'!L$4,"")</f>
        <v/>
      </c>
      <c r="M64" s="57" t="str">
        <f t="shared" si="4"/>
        <v/>
      </c>
      <c r="N64" s="57">
        <f ca="1">IF(C64="HISTORY",'SYBA B'!N64/'SYBA B'!N$4,"")</f>
        <v>0</v>
      </c>
      <c r="O64" s="57">
        <f>IF(C64="HISTORY",'SYBA B'!O64/'SYBA B'!O$4,"")</f>
        <v>1</v>
      </c>
      <c r="P64" s="57" t="e">
        <f ca="1">IF(C64="HISTORY",'SYBA B'!P64/'SYBA B'!P$4,"")</f>
        <v>#DIV/0!</v>
      </c>
      <c r="Q64" s="57">
        <f ca="1">IF(C64="HISTORY",'SYBA B'!Q64/'SYBA B'!Q$4,"")</f>
        <v>1</v>
      </c>
    </row>
    <row r="65" spans="1:17" ht="15">
      <c r="A65" s="53">
        <v>1209</v>
      </c>
      <c r="B65" s="55" t="s">
        <v>98</v>
      </c>
      <c r="C65" s="55" t="s">
        <v>39</v>
      </c>
      <c r="D65" s="57" t="e">
        <f ca="1">'SYBA B'!D65/'SYBA B'!D$4</f>
        <v>#VALUE!</v>
      </c>
      <c r="E65" s="57">
        <f ca="1">'SYBA B'!E65/'SYBA B'!E$4</f>
        <v>0</v>
      </c>
      <c r="F65" s="57" t="e">
        <f ca="1">'SYBA B'!F65/'SYBA B'!F$4</f>
        <v>#DIV/0!</v>
      </c>
      <c r="G65" s="57">
        <f ca="1">'SYBA B'!G65/'SYBA B'!G$4</f>
        <v>0</v>
      </c>
      <c r="H65" s="57">
        <f ca="1">'SYBA B'!H65/'SYBA B'!H$4</f>
        <v>0.2</v>
      </c>
      <c r="I65" s="57">
        <f ca="1">'SYBA B'!I65/'SYBA B'!I$4</f>
        <v>0</v>
      </c>
      <c r="J65" s="57">
        <f ca="1">'SYBA B'!J65/'SYBA B'!J$4</f>
        <v>0.33333333333333331</v>
      </c>
      <c r="K65" s="57">
        <f ca="1">'SYBA B'!K65/'SYBA B'!K$4</f>
        <v>0.1</v>
      </c>
      <c r="L65" s="57" t="e">
        <f ca="1">IF(C65="ECONOMICS",'SYBA B'!L65/'SYBA B'!L$4,"")</f>
        <v>#DIV/0!</v>
      </c>
      <c r="M65" s="57" t="e">
        <f t="shared" si="4"/>
        <v>#REF!</v>
      </c>
      <c r="N65" s="57" t="str">
        <f>IF(C65="HISTORY",'SYBA B'!N65/'SYBA B'!N$4,"")</f>
        <v/>
      </c>
      <c r="O65" s="57" t="str">
        <f>IF(C65="HISTORY",'SYBA B'!O65/'SYBA B'!O$4,"")</f>
        <v/>
      </c>
      <c r="P65" s="57" t="str">
        <f>IF(C65="HISTORY",'SYBA B'!P65/'SYBA B'!P$4,"")</f>
        <v/>
      </c>
      <c r="Q65" s="57" t="str">
        <f>IF(C65="HISTORY",'SYBA B'!Q65/'SYBA B'!Q$4,"")</f>
        <v/>
      </c>
    </row>
    <row r="66" spans="1:17" ht="15">
      <c r="A66" s="53">
        <v>1210</v>
      </c>
      <c r="B66" s="55" t="s">
        <v>99</v>
      </c>
      <c r="C66" s="55" t="s">
        <v>39</v>
      </c>
      <c r="D66" s="57" t="e">
        <f ca="1">'SYBA B'!D66/'SYBA B'!D$4</f>
        <v>#VALUE!</v>
      </c>
      <c r="E66" s="57">
        <f ca="1">'SYBA B'!E66/'SYBA B'!E$4</f>
        <v>0.5</v>
      </c>
      <c r="F66" s="57" t="e">
        <f ca="1">'SYBA B'!F66/'SYBA B'!F$4</f>
        <v>#DIV/0!</v>
      </c>
      <c r="G66" s="57">
        <f ca="1">'SYBA B'!G66/'SYBA B'!G$4</f>
        <v>0.5</v>
      </c>
      <c r="H66" s="57">
        <f ca="1">'SYBA B'!H66/'SYBA B'!H$4</f>
        <v>0.6</v>
      </c>
      <c r="I66" s="57">
        <f ca="1">'SYBA B'!I66/'SYBA B'!I$4</f>
        <v>1</v>
      </c>
      <c r="J66" s="57">
        <f ca="1">'SYBA B'!J66/'SYBA B'!J$4</f>
        <v>0.5</v>
      </c>
      <c r="K66" s="57">
        <f ca="1">'SYBA B'!K66/'SYBA B'!K$4</f>
        <v>0.5</v>
      </c>
      <c r="L66" s="57" t="e">
        <f ca="1">IF(C66="ECONOMICS",'SYBA B'!L66/'SYBA B'!L$4,"")</f>
        <v>#DIV/0!</v>
      </c>
      <c r="M66" s="57" t="e">
        <f t="shared" si="4"/>
        <v>#REF!</v>
      </c>
      <c r="N66" s="57" t="str">
        <f>IF(C66="HISTORY",'SYBA B'!N66/'SYBA B'!N$4,"")</f>
        <v/>
      </c>
      <c r="O66" s="57" t="str">
        <f>IF(C66="HISTORY",'SYBA B'!O66/'SYBA B'!O$4,"")</f>
        <v/>
      </c>
      <c r="P66" s="57" t="str">
        <f>IF(C66="HISTORY",'SYBA B'!P66/'SYBA B'!P$4,"")</f>
        <v/>
      </c>
      <c r="Q66" s="57" t="str">
        <f>IF(C66="HISTORY",'SYBA B'!Q66/'SYBA B'!Q$4,"")</f>
        <v/>
      </c>
    </row>
    <row r="67" spans="1:17" ht="15">
      <c r="A67" s="53">
        <v>1211</v>
      </c>
      <c r="B67" s="55" t="s">
        <v>100</v>
      </c>
      <c r="C67" s="55" t="s">
        <v>36</v>
      </c>
      <c r="D67" s="57" t="e">
        <f ca="1">'SYBA B'!D67/'SYBA B'!D$4</f>
        <v>#VALUE!</v>
      </c>
      <c r="E67" s="57">
        <f ca="1">'SYBA B'!E67/'SYBA B'!E$4</f>
        <v>1</v>
      </c>
      <c r="F67" s="57" t="e">
        <f ca="1">'SYBA B'!F67/'SYBA B'!F$4</f>
        <v>#DIV/0!</v>
      </c>
      <c r="G67" s="57">
        <f ca="1">'SYBA B'!G67/'SYBA B'!G$4</f>
        <v>1</v>
      </c>
      <c r="H67" s="57">
        <f ca="1">'SYBA B'!H67/'SYBA B'!H$4</f>
        <v>1</v>
      </c>
      <c r="I67" s="57">
        <f ca="1">'SYBA B'!I67/'SYBA B'!I$4</f>
        <v>1</v>
      </c>
      <c r="J67" s="57">
        <f ca="1">'SYBA B'!J67/'SYBA B'!J$4</f>
        <v>1</v>
      </c>
      <c r="K67" s="57">
        <f ca="1">'SYBA B'!K67/'SYBA B'!K$4</f>
        <v>1</v>
      </c>
      <c r="L67" s="57" t="str">
        <f>IF(C67="ECONOMICS",'SYBA B'!L67/'SYBA B'!L$4,"")</f>
        <v/>
      </c>
      <c r="M67" s="57" t="str">
        <f t="shared" si="4"/>
        <v/>
      </c>
      <c r="N67" s="57">
        <f ca="1">IF(C67="HISTORY",'SYBA B'!N67/'SYBA B'!N$4,"")</f>
        <v>1</v>
      </c>
      <c r="O67" s="57">
        <f>IF(C67="HISTORY",'SYBA B'!O67/'SYBA B'!O$4,"")</f>
        <v>1</v>
      </c>
      <c r="P67" s="57" t="e">
        <f ca="1">IF(C67="HISTORY",'SYBA B'!P67/'SYBA B'!P$4,"")</f>
        <v>#DIV/0!</v>
      </c>
      <c r="Q67" s="57">
        <f ca="1">IF(C67="HISTORY",'SYBA B'!Q67/'SYBA B'!Q$4,"")</f>
        <v>1</v>
      </c>
    </row>
    <row r="68" spans="1:17" ht="15">
      <c r="A68" s="53">
        <v>1212</v>
      </c>
      <c r="B68" s="55" t="s">
        <v>101</v>
      </c>
      <c r="C68" s="55" t="s">
        <v>39</v>
      </c>
      <c r="D68" s="57" t="e">
        <f ca="1">'SYBA B'!D68/'SYBA B'!D$4</f>
        <v>#VALUE!</v>
      </c>
      <c r="E68" s="57">
        <f ca="1">'SYBA B'!E68/'SYBA B'!E$4</f>
        <v>0.16666666666666666</v>
      </c>
      <c r="F68" s="57" t="e">
        <f ca="1">'SYBA B'!F68/'SYBA B'!F$4</f>
        <v>#DIV/0!</v>
      </c>
      <c r="G68" s="57">
        <f ca="1">'SYBA B'!G68/'SYBA B'!G$4</f>
        <v>0.16666666666666666</v>
      </c>
      <c r="H68" s="57">
        <f ca="1">'SYBA B'!H68/'SYBA B'!H$4</f>
        <v>0.4</v>
      </c>
      <c r="I68" s="57">
        <f ca="1">'SYBA B'!I68/'SYBA B'!I$4</f>
        <v>0</v>
      </c>
      <c r="J68" s="57">
        <f ca="1">'SYBA B'!J68/'SYBA B'!J$4</f>
        <v>0.66666666666666663</v>
      </c>
      <c r="K68" s="57">
        <f ca="1">'SYBA B'!K68/'SYBA B'!K$4</f>
        <v>0.4</v>
      </c>
      <c r="L68" s="57" t="e">
        <f ca="1">IF(C68="ECONOMICS",'SYBA B'!L68/'SYBA B'!L$4,"")</f>
        <v>#DIV/0!</v>
      </c>
      <c r="M68" s="57" t="e">
        <f t="shared" si="4"/>
        <v>#REF!</v>
      </c>
      <c r="N68" s="57" t="str">
        <f>IF(C68="HISTORY",'SYBA B'!N68/'SYBA B'!N$4,"")</f>
        <v/>
      </c>
      <c r="O68" s="57" t="str">
        <f>IF(C68="HISTORY",'SYBA B'!O68/'SYBA B'!O$4,"")</f>
        <v/>
      </c>
      <c r="P68" s="57" t="str">
        <f>IF(C68="HISTORY",'SYBA B'!P68/'SYBA B'!P$4,"")</f>
        <v/>
      </c>
      <c r="Q68" s="57" t="str">
        <f>IF(C68="HISTORY",'SYBA B'!Q68/'SYBA B'!Q$4,"")</f>
        <v/>
      </c>
    </row>
    <row r="69" spans="1:17" ht="15">
      <c r="A69" s="53">
        <v>1213</v>
      </c>
      <c r="B69" s="55" t="s">
        <v>102</v>
      </c>
      <c r="C69" s="55" t="s">
        <v>39</v>
      </c>
      <c r="D69" s="57" t="e">
        <f ca="1">'SYBA B'!D69/'SYBA B'!D$4</f>
        <v>#VALUE!</v>
      </c>
      <c r="E69" s="57">
        <f ca="1">'SYBA B'!E69/'SYBA B'!E$4</f>
        <v>0.66666666666666663</v>
      </c>
      <c r="F69" s="57" t="e">
        <f ca="1">'SYBA B'!F69/'SYBA B'!F$4</f>
        <v>#DIV/0!</v>
      </c>
      <c r="G69" s="57">
        <f ca="1">'SYBA B'!G69/'SYBA B'!G$4</f>
        <v>0.66666666666666663</v>
      </c>
      <c r="H69" s="57">
        <f ca="1">'SYBA B'!H69/'SYBA B'!H$4</f>
        <v>1</v>
      </c>
      <c r="I69" s="57">
        <f ca="1">'SYBA B'!I69/'SYBA B'!I$4</f>
        <v>1</v>
      </c>
      <c r="J69" s="57">
        <f ca="1">'SYBA B'!J69/'SYBA B'!J$4</f>
        <v>0.66666666666666663</v>
      </c>
      <c r="K69" s="57">
        <f ca="1">'SYBA B'!K69/'SYBA B'!K$4</f>
        <v>0.5</v>
      </c>
      <c r="L69" s="57" t="e">
        <f ca="1">IF(C69="ECONOMICS",'SYBA B'!L69/'SYBA B'!L$4,"")</f>
        <v>#DIV/0!</v>
      </c>
      <c r="M69" s="57" t="e">
        <f t="shared" si="4"/>
        <v>#REF!</v>
      </c>
      <c r="N69" s="57" t="str">
        <f>IF(C69="HISTORY",'SYBA B'!N69/'SYBA B'!N$4,"")</f>
        <v/>
      </c>
      <c r="O69" s="57" t="str">
        <f>IF(C69="HISTORY",'SYBA B'!O69/'SYBA B'!O$4,"")</f>
        <v/>
      </c>
      <c r="P69" s="57" t="str">
        <f>IF(C69="HISTORY",'SYBA B'!P69/'SYBA B'!P$4,"")</f>
        <v/>
      </c>
      <c r="Q69" s="57" t="str">
        <f>IF(C69="HISTORY",'SYBA B'!Q69/'SYBA B'!Q$4,"")</f>
        <v/>
      </c>
    </row>
    <row r="70" spans="1:17" ht="15">
      <c r="A70" s="53">
        <v>1214</v>
      </c>
      <c r="B70" s="55" t="s">
        <v>103</v>
      </c>
      <c r="C70" s="55" t="s">
        <v>39</v>
      </c>
      <c r="D70" s="57" t="e">
        <f ca="1">'SYBA B'!D70/'SYBA B'!D$4</f>
        <v>#VALUE!</v>
      </c>
      <c r="E70" s="57">
        <f ca="1">'SYBA B'!E70/'SYBA B'!E$4</f>
        <v>0.33333333333333331</v>
      </c>
      <c r="F70" s="57" t="e">
        <f ca="1">'SYBA B'!F70/'SYBA B'!F$4</f>
        <v>#DIV/0!</v>
      </c>
      <c r="G70" s="57">
        <f ca="1">'SYBA B'!G70/'SYBA B'!G$4</f>
        <v>0.33333333333333331</v>
      </c>
      <c r="H70" s="57">
        <f ca="1">'SYBA B'!H70/'SYBA B'!H$4</f>
        <v>0.4</v>
      </c>
      <c r="I70" s="57">
        <f ca="1">'SYBA B'!I70/'SYBA B'!I$4</f>
        <v>1</v>
      </c>
      <c r="J70" s="57">
        <f ca="1">'SYBA B'!J70/'SYBA B'!J$4</f>
        <v>0.83333333333333337</v>
      </c>
      <c r="K70" s="57">
        <f ca="1">'SYBA B'!K70/'SYBA B'!K$4</f>
        <v>0.7</v>
      </c>
      <c r="L70" s="57" t="e">
        <f ca="1">IF(C70="ECONOMICS",'SYBA B'!L70/'SYBA B'!L$4,"")</f>
        <v>#DIV/0!</v>
      </c>
      <c r="M70" s="57" t="e">
        <f t="shared" si="4"/>
        <v>#REF!</v>
      </c>
      <c r="N70" s="57" t="str">
        <f>IF(C70="HISTORY",'SYBA B'!N70/'SYBA B'!N$4,"")</f>
        <v/>
      </c>
      <c r="O70" s="57" t="str">
        <f>IF(C70="HISTORY",'SYBA B'!O70/'SYBA B'!O$4,"")</f>
        <v/>
      </c>
      <c r="P70" s="57" t="str">
        <f>IF(C70="HISTORY",'SYBA B'!P70/'SYBA B'!P$4,"")</f>
        <v/>
      </c>
      <c r="Q70" s="57" t="str">
        <f>IF(C70="HISTORY",'SYBA B'!Q70/'SYBA B'!Q$4,"")</f>
        <v/>
      </c>
    </row>
    <row r="71" spans="1:17" ht="15">
      <c r="A71" s="53">
        <v>1215</v>
      </c>
      <c r="B71" s="55" t="s">
        <v>104</v>
      </c>
      <c r="C71" s="55" t="s">
        <v>36</v>
      </c>
      <c r="D71" s="57" t="e">
        <f ca="1">'SYBA B'!D71/'SYBA B'!D$4</f>
        <v>#VALUE!</v>
      </c>
      <c r="E71" s="57">
        <f ca="1">'SYBA B'!E71/'SYBA B'!E$4</f>
        <v>0.16666666666666666</v>
      </c>
      <c r="F71" s="57" t="e">
        <f ca="1">'SYBA B'!F71/'SYBA B'!F$4</f>
        <v>#DIV/0!</v>
      </c>
      <c r="G71" s="57">
        <f ca="1">'SYBA B'!G71/'SYBA B'!G$4</f>
        <v>0.16666666666666666</v>
      </c>
      <c r="H71" s="57">
        <f ca="1">'SYBA B'!H71/'SYBA B'!H$4</f>
        <v>1</v>
      </c>
      <c r="I71" s="57">
        <f ca="1">'SYBA B'!I71/'SYBA B'!I$4</f>
        <v>0</v>
      </c>
      <c r="J71" s="57">
        <f ca="1">'SYBA B'!J71/'SYBA B'!J$4</f>
        <v>1</v>
      </c>
      <c r="K71" s="57">
        <f ca="1">'SYBA B'!K71/'SYBA B'!K$4</f>
        <v>0.5</v>
      </c>
      <c r="L71" s="57" t="str">
        <f>IF(C71="ECONOMICS",'SYBA B'!L71/'SYBA B'!L$4,"")</f>
        <v/>
      </c>
      <c r="M71" s="57" t="str">
        <f t="shared" si="4"/>
        <v/>
      </c>
      <c r="N71" s="57">
        <f ca="1">IF(C71="HISTORY",'SYBA B'!N71/'SYBA B'!N$4,"")</f>
        <v>0.16666666666666666</v>
      </c>
      <c r="O71" s="57">
        <f>IF(C71="HISTORY",'SYBA B'!O71/'SYBA B'!O$4,"")</f>
        <v>1</v>
      </c>
      <c r="P71" s="57" t="e">
        <f ca="1">IF(C71="HISTORY",'SYBA B'!P71/'SYBA B'!P$4,"")</f>
        <v>#DIV/0!</v>
      </c>
      <c r="Q71" s="57">
        <f ca="1">IF(C71="HISTORY",'SYBA B'!Q71/'SYBA B'!Q$4,"")</f>
        <v>1</v>
      </c>
    </row>
    <row r="72" spans="1:17" ht="15">
      <c r="A72" s="53">
        <v>1216</v>
      </c>
      <c r="B72" s="55" t="s">
        <v>105</v>
      </c>
      <c r="C72" s="55" t="s">
        <v>39</v>
      </c>
      <c r="D72" s="57" t="e">
        <f ca="1">'SYBA B'!D72/'SYBA B'!D$4</f>
        <v>#VALUE!</v>
      </c>
      <c r="E72" s="57">
        <f ca="1">'SYBA B'!E72/'SYBA B'!E$4</f>
        <v>0.5</v>
      </c>
      <c r="F72" s="57" t="e">
        <f ca="1">'SYBA B'!F72/'SYBA B'!F$4</f>
        <v>#DIV/0!</v>
      </c>
      <c r="G72" s="57">
        <f ca="1">'SYBA B'!G72/'SYBA B'!G$4</f>
        <v>0.5</v>
      </c>
      <c r="H72" s="57">
        <f ca="1">'SYBA B'!H72/'SYBA B'!H$4</f>
        <v>0</v>
      </c>
      <c r="I72" s="57">
        <f ca="1">'SYBA B'!I72/'SYBA B'!I$4</f>
        <v>0</v>
      </c>
      <c r="J72" s="57">
        <f ca="1">'SYBA B'!J72/'SYBA B'!J$4</f>
        <v>0.83333333333333337</v>
      </c>
      <c r="K72" s="57">
        <f ca="1">'SYBA B'!K72/'SYBA B'!K$4</f>
        <v>0.2</v>
      </c>
      <c r="L72" s="57" t="e">
        <f ca="1">IF(C72="ECONOMICS",'SYBA B'!L72/'SYBA B'!L$4,"")</f>
        <v>#DIV/0!</v>
      </c>
      <c r="M72" s="57" t="e">
        <f t="shared" si="4"/>
        <v>#REF!</v>
      </c>
      <c r="N72" s="57" t="str">
        <f>IF(C72="HISTORY",'SYBA B'!N72/'SYBA B'!N$4,"")</f>
        <v/>
      </c>
      <c r="O72" s="57" t="str">
        <f>IF(C72="HISTORY",'SYBA B'!O72/'SYBA B'!O$4,"")</f>
        <v/>
      </c>
      <c r="P72" s="57" t="str">
        <f>IF(C72="HISTORY",'SYBA B'!P72/'SYBA B'!P$4,"")</f>
        <v/>
      </c>
      <c r="Q72" s="57" t="str">
        <f>IF(C72="HISTORY",'SYBA B'!Q72/'SYBA B'!Q$4,"")</f>
        <v/>
      </c>
    </row>
    <row r="73" spans="1:17" ht="15">
      <c r="A73" s="53">
        <v>1217</v>
      </c>
      <c r="B73" s="55" t="s">
        <v>113</v>
      </c>
      <c r="C73" s="55" t="s">
        <v>36</v>
      </c>
      <c r="D73" s="57" t="e">
        <f ca="1">'SYBA B'!D73/'SYBA B'!D$4</f>
        <v>#VALUE!</v>
      </c>
      <c r="E73" s="57">
        <f ca="1">'SYBA B'!E73/'SYBA B'!E$4</f>
        <v>0</v>
      </c>
      <c r="F73" s="57" t="e">
        <f ca="1">'SYBA B'!F73/'SYBA B'!F$4</f>
        <v>#DIV/0!</v>
      </c>
      <c r="G73" s="57">
        <f ca="1">'SYBA B'!G73/'SYBA B'!G$4</f>
        <v>0</v>
      </c>
      <c r="H73" s="57">
        <f ca="1">'SYBA B'!H73/'SYBA B'!H$4</f>
        <v>0</v>
      </c>
      <c r="I73" s="57">
        <f ca="1">'SYBA B'!I73/'SYBA B'!I$4</f>
        <v>0</v>
      </c>
      <c r="J73" s="57">
        <f ca="1">'SYBA B'!J73/'SYBA B'!J$4</f>
        <v>0.33333333333333331</v>
      </c>
      <c r="K73" s="57">
        <f ca="1">'SYBA B'!K73/'SYBA B'!K$4</f>
        <v>0</v>
      </c>
      <c r="L73" s="57" t="str">
        <f>IF(C73="ECONOMICS",'SYBA B'!L73/'SYBA B'!L$4,"")</f>
        <v/>
      </c>
      <c r="M73" s="57" t="str">
        <f t="shared" si="4"/>
        <v/>
      </c>
      <c r="N73" s="57">
        <f ca="1">IF(C73="HISTORY",'SYBA B'!N73/'SYBA B'!N$4,"")</f>
        <v>0.16666666666666666</v>
      </c>
      <c r="O73" s="57">
        <f>IF(C73="HISTORY",'SYBA B'!O73/'SYBA B'!O$4,"")</f>
        <v>0.33333333333333331</v>
      </c>
      <c r="P73" s="57" t="e">
        <f ca="1">IF(C73="HISTORY",'SYBA B'!P73/'SYBA B'!P$4,"")</f>
        <v>#DIV/0!</v>
      </c>
      <c r="Q73" s="57">
        <f ca="1">IF(C73="HISTORY",'SYBA B'!Q73/'SYBA B'!Q$4,"")</f>
        <v>0.33333333333333331</v>
      </c>
    </row>
    <row r="74" spans="1:17" ht="15">
      <c r="A74" s="53">
        <v>1218</v>
      </c>
      <c r="B74" s="55" t="s">
        <v>107</v>
      </c>
      <c r="C74" s="55" t="s">
        <v>36</v>
      </c>
      <c r="D74" s="57" t="e">
        <f ca="1">'SYBA B'!D74/'SYBA B'!D$4</f>
        <v>#VALUE!</v>
      </c>
      <c r="E74" s="57">
        <f ca="1">'SYBA B'!E74/'SYBA B'!E$4</f>
        <v>0.66666666666666663</v>
      </c>
      <c r="F74" s="57" t="e">
        <f ca="1">'SYBA B'!F74/'SYBA B'!F$4</f>
        <v>#DIV/0!</v>
      </c>
      <c r="G74" s="57">
        <f ca="1">'SYBA B'!G74/'SYBA B'!G$4</f>
        <v>0.66666666666666663</v>
      </c>
      <c r="H74" s="57">
        <f ca="1">'SYBA B'!H74/'SYBA B'!H$4</f>
        <v>1</v>
      </c>
      <c r="I74" s="57">
        <f ca="1">'SYBA B'!I74/'SYBA B'!I$4</f>
        <v>1</v>
      </c>
      <c r="J74" s="57">
        <f ca="1">'SYBA B'!J74/'SYBA B'!J$4</f>
        <v>1</v>
      </c>
      <c r="K74" s="57">
        <f ca="1">'SYBA B'!K74/'SYBA B'!K$4</f>
        <v>0.7</v>
      </c>
      <c r="L74" s="57" t="str">
        <f>IF(C74="ECONOMICS",'SYBA B'!L74/'SYBA B'!L$4,"")</f>
        <v/>
      </c>
      <c r="M74" s="57" t="str">
        <f t="shared" si="4"/>
        <v/>
      </c>
      <c r="N74" s="57">
        <f ca="1">IF(C74="HISTORY",'SYBA B'!N74/'SYBA B'!N$4,"")</f>
        <v>0.66666666666666663</v>
      </c>
      <c r="O74" s="57">
        <f>IF(C74="HISTORY",'SYBA B'!O74/'SYBA B'!O$4,"")</f>
        <v>1</v>
      </c>
      <c r="P74" s="57" t="e">
        <f ca="1">IF(C74="HISTORY",'SYBA B'!P74/'SYBA B'!P$4,"")</f>
        <v>#DIV/0!</v>
      </c>
      <c r="Q74" s="57">
        <f ca="1">IF(C74="HISTORY",'SYBA B'!Q74/'SYBA B'!Q$4,"")</f>
        <v>1</v>
      </c>
    </row>
    <row r="75" spans="1:17" ht="15">
      <c r="A75" s="53">
        <v>1219</v>
      </c>
      <c r="B75" s="55" t="s">
        <v>108</v>
      </c>
      <c r="C75" s="55" t="s">
        <v>36</v>
      </c>
      <c r="D75" s="57" t="e">
        <f ca="1">'SYBA B'!D75/'SYBA B'!D$4</f>
        <v>#VALUE!</v>
      </c>
      <c r="E75" s="57">
        <f ca="1">'SYBA B'!E75/'SYBA B'!E$4</f>
        <v>0</v>
      </c>
      <c r="F75" s="57" t="e">
        <f ca="1">'SYBA B'!F75/'SYBA B'!F$4</f>
        <v>#DIV/0!</v>
      </c>
      <c r="G75" s="57">
        <f ca="1">'SYBA B'!G75/'SYBA B'!G$4</f>
        <v>0</v>
      </c>
      <c r="H75" s="57">
        <f ca="1">'SYBA B'!H75/'SYBA B'!H$4</f>
        <v>1</v>
      </c>
      <c r="I75" s="57">
        <f ca="1">'SYBA B'!I75/'SYBA B'!I$4</f>
        <v>0</v>
      </c>
      <c r="J75" s="57">
        <f ca="1">'SYBA B'!J75/'SYBA B'!J$4</f>
        <v>0.66666666666666663</v>
      </c>
      <c r="K75" s="57">
        <f ca="1">'SYBA B'!K75/'SYBA B'!K$4</f>
        <v>0.5</v>
      </c>
      <c r="L75" s="57" t="str">
        <f>IF(C75="ECONOMICS",'SYBA B'!L75/'SYBA B'!L$4,"")</f>
        <v/>
      </c>
      <c r="M75" s="57" t="str">
        <f t="shared" si="4"/>
        <v/>
      </c>
      <c r="N75" s="57">
        <f ca="1">IF(C75="HISTORY",'SYBA B'!N75/'SYBA B'!N$4,"")</f>
        <v>0.5</v>
      </c>
      <c r="O75" s="57">
        <f>IF(C75="HISTORY",'SYBA B'!O75/'SYBA B'!O$4,"")</f>
        <v>0.33333333333333331</v>
      </c>
      <c r="P75" s="57" t="e">
        <f ca="1">IF(C75="HISTORY",'SYBA B'!P75/'SYBA B'!P$4,"")</f>
        <v>#DIV/0!</v>
      </c>
      <c r="Q75" s="57">
        <f ca="1">IF(C75="HISTORY",'SYBA B'!Q75/'SYBA B'!Q$4,"")</f>
        <v>0.33333333333333331</v>
      </c>
    </row>
    <row r="76" spans="1:17" ht="15">
      <c r="A76" s="53">
        <v>1220</v>
      </c>
      <c r="B76" s="55" t="s">
        <v>109</v>
      </c>
      <c r="C76" s="55" t="s">
        <v>39</v>
      </c>
      <c r="D76" s="57" t="e">
        <f ca="1">'SYBA B'!D76/'SYBA B'!D$4</f>
        <v>#VALUE!</v>
      </c>
      <c r="E76" s="57">
        <f ca="1">'SYBA B'!E76/'SYBA B'!E$4</f>
        <v>1</v>
      </c>
      <c r="F76" s="57" t="e">
        <f ca="1">'SYBA B'!F76/'SYBA B'!F$4</f>
        <v>#DIV/0!</v>
      </c>
      <c r="G76" s="57">
        <f ca="1">'SYBA B'!G76/'SYBA B'!G$4</f>
        <v>1</v>
      </c>
      <c r="H76" s="57">
        <f ca="1">'SYBA B'!H76/'SYBA B'!H$4</f>
        <v>0.6</v>
      </c>
      <c r="I76" s="57">
        <f ca="1">'SYBA B'!I76/'SYBA B'!I$4</f>
        <v>1</v>
      </c>
      <c r="J76" s="57">
        <f ca="1">'SYBA B'!J76/'SYBA B'!J$4</f>
        <v>1</v>
      </c>
      <c r="K76" s="57">
        <f ca="1">'SYBA B'!K76/'SYBA B'!K$4</f>
        <v>1</v>
      </c>
      <c r="L76" s="57" t="e">
        <f ca="1">IF(C76="ECONOMICS",'SYBA B'!L76/'SYBA B'!L$4,"")</f>
        <v>#DIV/0!</v>
      </c>
      <c r="M76" s="57" t="e">
        <f t="shared" si="4"/>
        <v>#REF!</v>
      </c>
      <c r="N76" s="57" t="str">
        <f>IF(C76="HISTORY",'SYBA B'!N76/'SYBA B'!N$4,"")</f>
        <v/>
      </c>
      <c r="O76" s="57" t="str">
        <f>IF(C76="HISTORY",'SYBA B'!O76/'SYBA B'!O$4,"")</f>
        <v/>
      </c>
      <c r="P76" s="57" t="str">
        <f>IF(C76="HISTORY",'SYBA B'!P76/'SYBA B'!P$4,"")</f>
        <v/>
      </c>
      <c r="Q76" s="57" t="str">
        <f>IF(C76="HISTORY",'SYBA B'!Q76/'SYBA B'!Q$4,"")</f>
        <v/>
      </c>
    </row>
    <row r="77" spans="1:17" ht="15">
      <c r="A77" s="53">
        <v>1221</v>
      </c>
      <c r="B77" s="55" t="s">
        <v>110</v>
      </c>
      <c r="C77" s="55" t="s">
        <v>39</v>
      </c>
      <c r="D77" s="57" t="e">
        <f ca="1">'SYBA B'!D77/'SYBA B'!D$4</f>
        <v>#VALUE!</v>
      </c>
      <c r="E77" s="57">
        <f ca="1">'SYBA B'!E77/'SYBA B'!E$4</f>
        <v>0.83333333333333337</v>
      </c>
      <c r="F77" s="57" t="e">
        <f ca="1">'SYBA B'!F77/'SYBA B'!F$4</f>
        <v>#DIV/0!</v>
      </c>
      <c r="G77" s="57">
        <f ca="1">'SYBA B'!G77/'SYBA B'!G$4</f>
        <v>0.83333333333333337</v>
      </c>
      <c r="H77" s="57">
        <f ca="1">'SYBA B'!H77/'SYBA B'!H$4</f>
        <v>0.2</v>
      </c>
      <c r="I77" s="57">
        <f ca="1">'SYBA B'!I77/'SYBA B'!I$4</f>
        <v>1</v>
      </c>
      <c r="J77" s="57">
        <f ca="1">'SYBA B'!J77/'SYBA B'!J$4</f>
        <v>1</v>
      </c>
      <c r="K77" s="57">
        <f ca="1">'SYBA B'!K77/'SYBA B'!K$4</f>
        <v>0.3</v>
      </c>
      <c r="L77" s="57" t="e">
        <f ca="1">IF(C77="ECONOMICS",'SYBA B'!L77/'SYBA B'!L$4,"")</f>
        <v>#DIV/0!</v>
      </c>
      <c r="M77" s="57" t="e">
        <f t="shared" si="4"/>
        <v>#REF!</v>
      </c>
      <c r="N77" s="57" t="str">
        <f>IF(C77="HISTORY",'SYBA B'!N77/'SYBA B'!N$4,"")</f>
        <v/>
      </c>
      <c r="O77" s="57" t="str">
        <f>IF(C77="HISTORY",'SYBA B'!O77/'SYBA B'!O$4,"")</f>
        <v/>
      </c>
      <c r="P77" s="57" t="str">
        <f>IF(C77="HISTORY",'SYBA B'!P77/'SYBA B'!P$4,"")</f>
        <v/>
      </c>
      <c r="Q77" s="57" t="str">
        <f>IF(C77="HISTORY",'SYBA B'!Q77/'SYBA B'!Q$4,"")</f>
        <v/>
      </c>
    </row>
    <row r="78" spans="1:17" ht="15">
      <c r="A78" s="53">
        <v>1222</v>
      </c>
      <c r="B78" s="55" t="s">
        <v>111</v>
      </c>
      <c r="C78" s="55" t="s">
        <v>36</v>
      </c>
      <c r="D78" s="57" t="e">
        <f ca="1">'SYBA B'!D78/'SYBA B'!D$4</f>
        <v>#VALUE!</v>
      </c>
      <c r="E78" s="57">
        <f ca="1">'SYBA B'!E78/'SYBA B'!E$4</f>
        <v>0.83333333333333337</v>
      </c>
      <c r="F78" s="57" t="e">
        <f ca="1">'SYBA B'!F78/'SYBA B'!F$4</f>
        <v>#DIV/0!</v>
      </c>
      <c r="G78" s="57">
        <f ca="1">'SYBA B'!G78/'SYBA B'!G$4</f>
        <v>0.83333333333333337</v>
      </c>
      <c r="H78" s="57">
        <f ca="1">'SYBA B'!H78/'SYBA B'!H$4</f>
        <v>0.4</v>
      </c>
      <c r="I78" s="57">
        <f ca="1">'SYBA B'!I78/'SYBA B'!I$4</f>
        <v>0</v>
      </c>
      <c r="J78" s="57">
        <f ca="1">'SYBA B'!J78/'SYBA B'!J$4</f>
        <v>0.66666666666666663</v>
      </c>
      <c r="K78" s="57">
        <f ca="1">'SYBA B'!K78/'SYBA B'!K$4</f>
        <v>0.4</v>
      </c>
      <c r="L78" s="57" t="str">
        <f>IF(C78="ECONOMICS",'SYBA B'!L78/'SYBA B'!L$4,"")</f>
        <v/>
      </c>
      <c r="M78" s="57" t="str">
        <f t="shared" si="4"/>
        <v/>
      </c>
      <c r="N78" s="57">
        <f ca="1">IF(C78="HISTORY",'SYBA B'!N78/'SYBA B'!N$4,"")</f>
        <v>0.33333333333333331</v>
      </c>
      <c r="O78" s="57">
        <f>IF(C78="HISTORY",'SYBA B'!O78/'SYBA B'!O$4,"")</f>
        <v>0</v>
      </c>
      <c r="P78" s="57" t="e">
        <f ca="1">IF(C78="HISTORY",'SYBA B'!P78/'SYBA B'!P$4,"")</f>
        <v>#DIV/0!</v>
      </c>
      <c r="Q78" s="57">
        <f ca="1">IF(C78="HISTORY",'SYBA B'!Q78/'SYBA B'!Q$4,"")</f>
        <v>0</v>
      </c>
    </row>
    <row r="79" spans="1:17" ht="12.75">
      <c r="A79" s="59"/>
    </row>
    <row r="80" spans="1:17" ht="12.75">
      <c r="A80" s="59"/>
    </row>
    <row r="81" spans="1:1" ht="12.75">
      <c r="A81" s="59"/>
    </row>
    <row r="82" spans="1:1" ht="12.75">
      <c r="A82" s="59"/>
    </row>
    <row r="83" spans="1:1" ht="12.75">
      <c r="A83" s="59"/>
    </row>
    <row r="84" spans="1:1" ht="12.75">
      <c r="A84" s="59"/>
    </row>
    <row r="85" spans="1:1" ht="12.75">
      <c r="A85" s="59"/>
    </row>
    <row r="86" spans="1:1" ht="12.75">
      <c r="A86" s="59"/>
    </row>
    <row r="87" spans="1:1" ht="12.75">
      <c r="A87" s="59"/>
    </row>
    <row r="88" spans="1:1" ht="12.75">
      <c r="A88" s="59"/>
    </row>
    <row r="89" spans="1:1" ht="12.75">
      <c r="A89" s="59"/>
    </row>
    <row r="90" spans="1:1" ht="12.75">
      <c r="A90" s="59"/>
    </row>
    <row r="91" spans="1:1" ht="12.75">
      <c r="A91" s="59"/>
    </row>
    <row r="92" spans="1:1" ht="12.75">
      <c r="A92" s="59"/>
    </row>
    <row r="93" spans="1:1" ht="12.75">
      <c r="A93" s="59"/>
    </row>
    <row r="94" spans="1:1" ht="12.75">
      <c r="A94" s="59"/>
    </row>
    <row r="95" spans="1:1" ht="12.75">
      <c r="A95" s="59"/>
    </row>
    <row r="96" spans="1:1" ht="12.75">
      <c r="A96" s="59"/>
    </row>
    <row r="97" spans="1:1" ht="12.75">
      <c r="A97" s="59"/>
    </row>
    <row r="98" spans="1:1" ht="12.75">
      <c r="A98" s="59"/>
    </row>
    <row r="99" spans="1:1" ht="12.75">
      <c r="A99" s="59"/>
    </row>
    <row r="100" spans="1:1" ht="12.75">
      <c r="A100" s="59"/>
    </row>
    <row r="101" spans="1:1" ht="12.75">
      <c r="A101" s="59"/>
    </row>
    <row r="102" spans="1:1" ht="12.75">
      <c r="A102" s="59"/>
    </row>
    <row r="103" spans="1:1" ht="12.75">
      <c r="A103" s="59"/>
    </row>
    <row r="104" spans="1:1" ht="12.75">
      <c r="A104" s="59"/>
    </row>
    <row r="105" spans="1:1" ht="12.75">
      <c r="A105" s="59"/>
    </row>
    <row r="106" spans="1:1" ht="12.75">
      <c r="A106" s="59"/>
    </row>
    <row r="107" spans="1:1" ht="12.75">
      <c r="A107" s="59"/>
    </row>
    <row r="108" spans="1:1" ht="12.75">
      <c r="A108" s="59"/>
    </row>
    <row r="109" spans="1:1" ht="12.75">
      <c r="A109" s="59"/>
    </row>
    <row r="110" spans="1:1" ht="12.75">
      <c r="A110" s="59"/>
    </row>
    <row r="111" spans="1:1" ht="12.75">
      <c r="A111" s="59"/>
    </row>
    <row r="112" spans="1:1" ht="12.75">
      <c r="A112" s="59"/>
    </row>
    <row r="113" spans="1:1" ht="12.75">
      <c r="A113" s="59"/>
    </row>
    <row r="114" spans="1:1" ht="12.75">
      <c r="A114" s="59"/>
    </row>
    <row r="115" spans="1:1" ht="12.75">
      <c r="A115" s="59"/>
    </row>
    <row r="116" spans="1:1" ht="12.75">
      <c r="A116" s="59"/>
    </row>
    <row r="117" spans="1:1" ht="12.75">
      <c r="A117" s="59"/>
    </row>
    <row r="118" spans="1:1" ht="12.75">
      <c r="A118" s="59"/>
    </row>
    <row r="119" spans="1:1" ht="12.75">
      <c r="A119" s="59"/>
    </row>
    <row r="120" spans="1:1" ht="12.75">
      <c r="A120" s="59"/>
    </row>
    <row r="121" spans="1:1" ht="12.75">
      <c r="A121" s="59"/>
    </row>
    <row r="122" spans="1:1" ht="12.75">
      <c r="A122" s="59"/>
    </row>
    <row r="123" spans="1:1" ht="12.75">
      <c r="A123" s="59"/>
    </row>
    <row r="124" spans="1:1" ht="12.75">
      <c r="A124" s="59"/>
    </row>
    <row r="125" spans="1:1" ht="12.75">
      <c r="A125" s="59"/>
    </row>
    <row r="126" spans="1:1" ht="12.75">
      <c r="A126" s="59"/>
    </row>
    <row r="127" spans="1:1" ht="12.75">
      <c r="A127" s="59"/>
    </row>
    <row r="128" spans="1:1" ht="12.75">
      <c r="A128" s="59"/>
    </row>
    <row r="129" spans="1:1" ht="12.75">
      <c r="A129" s="59"/>
    </row>
    <row r="130" spans="1:1" ht="12.75">
      <c r="A130" s="59"/>
    </row>
    <row r="131" spans="1:1" ht="12.75">
      <c r="A131" s="59"/>
    </row>
    <row r="132" spans="1:1" ht="12.75">
      <c r="A132" s="59"/>
    </row>
    <row r="133" spans="1:1" ht="12.75">
      <c r="A133" s="59"/>
    </row>
    <row r="134" spans="1:1" ht="12.75">
      <c r="A134" s="59"/>
    </row>
    <row r="135" spans="1:1" ht="12.75">
      <c r="A135" s="59"/>
    </row>
    <row r="136" spans="1:1" ht="12.75">
      <c r="A136" s="59"/>
    </row>
    <row r="137" spans="1:1" ht="12.75">
      <c r="A137" s="59"/>
    </row>
    <row r="138" spans="1:1" ht="12.75">
      <c r="A138" s="59"/>
    </row>
    <row r="139" spans="1:1" ht="12.75">
      <c r="A139" s="59"/>
    </row>
    <row r="140" spans="1:1" ht="12.75">
      <c r="A140" s="59"/>
    </row>
    <row r="141" spans="1:1" ht="12.75">
      <c r="A141" s="59"/>
    </row>
    <row r="142" spans="1:1" ht="12.75">
      <c r="A142" s="59"/>
    </row>
    <row r="143" spans="1:1" ht="12.75">
      <c r="A143" s="59"/>
    </row>
    <row r="144" spans="1:1" ht="12.75">
      <c r="A144" s="59"/>
    </row>
    <row r="145" spans="1:1" ht="12.75">
      <c r="A145" s="59"/>
    </row>
    <row r="146" spans="1:1" ht="12.75">
      <c r="A146" s="59"/>
    </row>
    <row r="147" spans="1:1" ht="12.75">
      <c r="A147" s="59"/>
    </row>
    <row r="148" spans="1:1" ht="12.75">
      <c r="A148" s="59"/>
    </row>
    <row r="149" spans="1:1" ht="12.75">
      <c r="A149" s="59"/>
    </row>
    <row r="150" spans="1:1" ht="12.75">
      <c r="A150" s="59"/>
    </row>
    <row r="151" spans="1:1" ht="12.75">
      <c r="A151" s="59"/>
    </row>
    <row r="152" spans="1:1" ht="12.75">
      <c r="A152" s="59"/>
    </row>
    <row r="153" spans="1:1" ht="12.75">
      <c r="A153" s="59"/>
    </row>
    <row r="154" spans="1:1" ht="12.75">
      <c r="A154" s="59"/>
    </row>
    <row r="155" spans="1:1" ht="12.75">
      <c r="A155" s="59"/>
    </row>
    <row r="156" spans="1:1" ht="12.75">
      <c r="A156" s="59"/>
    </row>
    <row r="157" spans="1:1" ht="12.75">
      <c r="A157" s="59"/>
    </row>
    <row r="158" spans="1:1" ht="12.75">
      <c r="A158" s="59"/>
    </row>
    <row r="159" spans="1:1" ht="12.75">
      <c r="A159" s="59"/>
    </row>
    <row r="160" spans="1:1" ht="12.75">
      <c r="A160" s="59"/>
    </row>
    <row r="161" spans="1:1" ht="12.75">
      <c r="A161" s="59"/>
    </row>
    <row r="162" spans="1:1" ht="12.75">
      <c r="A162" s="59"/>
    </row>
    <row r="163" spans="1:1" ht="12.75">
      <c r="A163" s="59"/>
    </row>
    <row r="164" spans="1:1" ht="12.75">
      <c r="A164" s="59"/>
    </row>
    <row r="165" spans="1:1" ht="12.75">
      <c r="A165" s="59"/>
    </row>
    <row r="166" spans="1:1" ht="12.75">
      <c r="A166" s="59"/>
    </row>
    <row r="167" spans="1:1" ht="12.75">
      <c r="A167" s="59"/>
    </row>
    <row r="168" spans="1:1" ht="12.75">
      <c r="A168" s="59"/>
    </row>
    <row r="169" spans="1:1" ht="12.75">
      <c r="A169" s="59"/>
    </row>
    <row r="170" spans="1:1" ht="12.75">
      <c r="A170" s="59"/>
    </row>
    <row r="171" spans="1:1" ht="12.75">
      <c r="A171" s="59"/>
    </row>
    <row r="172" spans="1:1" ht="12.75">
      <c r="A172" s="59"/>
    </row>
    <row r="173" spans="1:1" ht="12.75">
      <c r="A173" s="59"/>
    </row>
    <row r="174" spans="1:1" ht="12.75">
      <c r="A174" s="59"/>
    </row>
    <row r="175" spans="1:1" ht="12.75">
      <c r="A175" s="59"/>
    </row>
    <row r="176" spans="1:1" ht="12.75">
      <c r="A176" s="59"/>
    </row>
    <row r="177" spans="1:1" ht="12.75">
      <c r="A177" s="59"/>
    </row>
    <row r="178" spans="1:1" ht="12.75">
      <c r="A178" s="59"/>
    </row>
    <row r="179" spans="1:1" ht="12.75">
      <c r="A179" s="59"/>
    </row>
    <row r="180" spans="1:1" ht="12.75">
      <c r="A180" s="59"/>
    </row>
    <row r="181" spans="1:1" ht="12.75">
      <c r="A181" s="59"/>
    </row>
    <row r="182" spans="1:1" ht="12.75">
      <c r="A182" s="59"/>
    </row>
    <row r="183" spans="1:1" ht="12.75">
      <c r="A183" s="59"/>
    </row>
    <row r="184" spans="1:1" ht="12.75">
      <c r="A184" s="59"/>
    </row>
    <row r="185" spans="1:1" ht="12.75">
      <c r="A185" s="59"/>
    </row>
    <row r="186" spans="1:1" ht="12.75">
      <c r="A186" s="59"/>
    </row>
    <row r="187" spans="1:1" ht="12.75">
      <c r="A187" s="59"/>
    </row>
    <row r="188" spans="1:1" ht="12.75">
      <c r="A188" s="59"/>
    </row>
    <row r="189" spans="1:1" ht="12.75">
      <c r="A189" s="59"/>
    </row>
    <row r="190" spans="1:1" ht="12.75">
      <c r="A190" s="59"/>
    </row>
    <row r="191" spans="1:1" ht="12.75">
      <c r="A191" s="59"/>
    </row>
    <row r="192" spans="1:1" ht="12.75">
      <c r="A192" s="59"/>
    </row>
    <row r="193" spans="1:1" ht="12.75">
      <c r="A193" s="59"/>
    </row>
    <row r="194" spans="1:1" ht="12.75">
      <c r="A194" s="59"/>
    </row>
    <row r="195" spans="1:1" ht="12.75">
      <c r="A195" s="59"/>
    </row>
    <row r="196" spans="1:1" ht="12.75">
      <c r="A196" s="59"/>
    </row>
    <row r="197" spans="1:1" ht="12.75">
      <c r="A197" s="59"/>
    </row>
    <row r="198" spans="1:1" ht="12.75">
      <c r="A198" s="59"/>
    </row>
    <row r="199" spans="1:1" ht="12.75">
      <c r="A199" s="59"/>
    </row>
    <row r="200" spans="1:1" ht="12.75">
      <c r="A200" s="59"/>
    </row>
    <row r="201" spans="1:1" ht="12.75">
      <c r="A201" s="59"/>
    </row>
    <row r="202" spans="1:1" ht="12.75">
      <c r="A202" s="59"/>
    </row>
    <row r="203" spans="1:1" ht="12.75">
      <c r="A203" s="59"/>
    </row>
    <row r="204" spans="1:1" ht="12.75">
      <c r="A204" s="59"/>
    </row>
    <row r="205" spans="1:1" ht="12.75">
      <c r="A205" s="59"/>
    </row>
    <row r="206" spans="1:1" ht="12.75">
      <c r="A206" s="59"/>
    </row>
    <row r="207" spans="1:1" ht="12.75">
      <c r="A207" s="59"/>
    </row>
    <row r="208" spans="1:1" ht="12.75">
      <c r="A208" s="59"/>
    </row>
    <row r="209" spans="1:1" ht="12.75">
      <c r="A209" s="59"/>
    </row>
    <row r="210" spans="1:1" ht="12.75">
      <c r="A210" s="59"/>
    </row>
    <row r="211" spans="1:1" ht="12.75">
      <c r="A211" s="59"/>
    </row>
    <row r="212" spans="1:1" ht="12.75">
      <c r="A212" s="59"/>
    </row>
    <row r="213" spans="1:1" ht="12.75">
      <c r="A213" s="59"/>
    </row>
    <row r="214" spans="1:1" ht="12.75">
      <c r="A214" s="59"/>
    </row>
    <row r="215" spans="1:1" ht="12.75">
      <c r="A215" s="59"/>
    </row>
    <row r="216" spans="1:1" ht="12.75">
      <c r="A216" s="59"/>
    </row>
    <row r="217" spans="1:1" ht="12.75">
      <c r="A217" s="59"/>
    </row>
    <row r="218" spans="1:1" ht="12.75">
      <c r="A218" s="59"/>
    </row>
    <row r="219" spans="1:1" ht="12.75">
      <c r="A219" s="59"/>
    </row>
    <row r="220" spans="1:1" ht="12.75">
      <c r="A220" s="59"/>
    </row>
    <row r="221" spans="1:1" ht="12.75">
      <c r="A221" s="59"/>
    </row>
    <row r="222" spans="1:1" ht="12.75">
      <c r="A222" s="59"/>
    </row>
    <row r="223" spans="1:1" ht="12.75">
      <c r="A223" s="59"/>
    </row>
    <row r="224" spans="1:1" ht="12.75">
      <c r="A224" s="59"/>
    </row>
    <row r="225" spans="1:1" ht="12.75">
      <c r="A225" s="59"/>
    </row>
    <row r="226" spans="1:1" ht="12.75">
      <c r="A226" s="59"/>
    </row>
    <row r="227" spans="1:1" ht="12.75">
      <c r="A227" s="59"/>
    </row>
    <row r="228" spans="1:1" ht="12.75">
      <c r="A228" s="59"/>
    </row>
    <row r="229" spans="1:1" ht="12.75">
      <c r="A229" s="59"/>
    </row>
    <row r="230" spans="1:1" ht="12.75">
      <c r="A230" s="59"/>
    </row>
    <row r="231" spans="1:1" ht="12.75">
      <c r="A231" s="59"/>
    </row>
    <row r="232" spans="1:1" ht="12.75">
      <c r="A232" s="59"/>
    </row>
    <row r="233" spans="1:1" ht="12.75">
      <c r="A233" s="59"/>
    </row>
    <row r="234" spans="1:1" ht="12.75">
      <c r="A234" s="59"/>
    </row>
    <row r="235" spans="1:1" ht="12.75">
      <c r="A235" s="59"/>
    </row>
    <row r="236" spans="1:1" ht="12.75">
      <c r="A236" s="59"/>
    </row>
    <row r="237" spans="1:1" ht="12.75">
      <c r="A237" s="59"/>
    </row>
    <row r="238" spans="1:1" ht="12.75">
      <c r="A238" s="59"/>
    </row>
    <row r="239" spans="1:1" ht="12.75">
      <c r="A239" s="59"/>
    </row>
    <row r="240" spans="1:1" ht="12.75">
      <c r="A240" s="59"/>
    </row>
    <row r="241" spans="1:1" ht="12.75">
      <c r="A241" s="59"/>
    </row>
    <row r="242" spans="1:1" ht="12.75">
      <c r="A242" s="59"/>
    </row>
    <row r="243" spans="1:1" ht="12.75">
      <c r="A243" s="59"/>
    </row>
    <row r="244" spans="1:1" ht="12.75">
      <c r="A244" s="59"/>
    </row>
    <row r="245" spans="1:1" ht="12.75">
      <c r="A245" s="59"/>
    </row>
    <row r="246" spans="1:1" ht="12.75">
      <c r="A246" s="59"/>
    </row>
    <row r="247" spans="1:1" ht="12.75">
      <c r="A247" s="59"/>
    </row>
    <row r="248" spans="1:1" ht="12.75">
      <c r="A248" s="59"/>
    </row>
    <row r="249" spans="1:1" ht="12.75">
      <c r="A249" s="59"/>
    </row>
    <row r="250" spans="1:1" ht="12.75">
      <c r="A250" s="59"/>
    </row>
    <row r="251" spans="1:1" ht="12.75">
      <c r="A251" s="59"/>
    </row>
    <row r="252" spans="1:1" ht="12.75">
      <c r="A252" s="59"/>
    </row>
    <row r="253" spans="1:1" ht="12.75">
      <c r="A253" s="59"/>
    </row>
    <row r="254" spans="1:1" ht="12.75">
      <c r="A254" s="59"/>
    </row>
    <row r="255" spans="1:1" ht="12.75">
      <c r="A255" s="59"/>
    </row>
    <row r="256" spans="1:1" ht="12.75">
      <c r="A256" s="59"/>
    </row>
    <row r="257" spans="1:1" ht="12.75">
      <c r="A257" s="59"/>
    </row>
    <row r="258" spans="1:1" ht="12.75">
      <c r="A258" s="59"/>
    </row>
    <row r="259" spans="1:1" ht="12.75">
      <c r="A259" s="59"/>
    </row>
    <row r="260" spans="1:1" ht="12.75">
      <c r="A260" s="59"/>
    </row>
    <row r="261" spans="1:1" ht="12.75">
      <c r="A261" s="59"/>
    </row>
    <row r="262" spans="1:1" ht="12.75">
      <c r="A262" s="59"/>
    </row>
    <row r="263" spans="1:1" ht="12.75">
      <c r="A263" s="59"/>
    </row>
    <row r="264" spans="1:1" ht="12.75">
      <c r="A264" s="59"/>
    </row>
    <row r="265" spans="1:1" ht="12.75">
      <c r="A265" s="59"/>
    </row>
    <row r="266" spans="1:1" ht="12.75">
      <c r="A266" s="59"/>
    </row>
    <row r="267" spans="1:1" ht="12.75">
      <c r="A267" s="59"/>
    </row>
    <row r="268" spans="1:1" ht="12.75">
      <c r="A268" s="59"/>
    </row>
    <row r="269" spans="1:1" ht="12.75">
      <c r="A269" s="59"/>
    </row>
    <row r="270" spans="1:1" ht="12.75">
      <c r="A270" s="59"/>
    </row>
    <row r="271" spans="1:1" ht="12.75">
      <c r="A271" s="59"/>
    </row>
    <row r="272" spans="1:1" ht="12.75">
      <c r="A272" s="59"/>
    </row>
    <row r="273" spans="1:1" ht="12.75">
      <c r="A273" s="59"/>
    </row>
    <row r="274" spans="1:1" ht="12.75">
      <c r="A274" s="59"/>
    </row>
    <row r="275" spans="1:1" ht="12.75">
      <c r="A275" s="59"/>
    </row>
    <row r="276" spans="1:1" ht="12.75">
      <c r="A276" s="59"/>
    </row>
    <row r="277" spans="1:1" ht="12.75">
      <c r="A277" s="59"/>
    </row>
    <row r="278" spans="1:1" ht="12.75">
      <c r="A278" s="59"/>
    </row>
    <row r="279" spans="1:1" ht="12.75">
      <c r="A279" s="59"/>
    </row>
    <row r="280" spans="1:1" ht="12.75">
      <c r="A280" s="59"/>
    </row>
    <row r="281" spans="1:1" ht="12.75">
      <c r="A281" s="59"/>
    </row>
    <row r="282" spans="1:1" ht="12.75">
      <c r="A282" s="59"/>
    </row>
    <row r="283" spans="1:1" ht="12.75">
      <c r="A283" s="59"/>
    </row>
    <row r="284" spans="1:1" ht="12.75">
      <c r="A284" s="59"/>
    </row>
    <row r="285" spans="1:1" ht="12.75">
      <c r="A285" s="59"/>
    </row>
    <row r="286" spans="1:1" ht="12.75">
      <c r="A286" s="59"/>
    </row>
    <row r="287" spans="1:1" ht="12.75">
      <c r="A287" s="59"/>
    </row>
    <row r="288" spans="1:1" ht="12.75">
      <c r="A288" s="59"/>
    </row>
    <row r="289" spans="1:1" ht="12.75">
      <c r="A289" s="59"/>
    </row>
    <row r="290" spans="1:1" ht="12.75">
      <c r="A290" s="59"/>
    </row>
    <row r="291" spans="1:1" ht="12.75">
      <c r="A291" s="59"/>
    </row>
    <row r="292" spans="1:1" ht="12.75">
      <c r="A292" s="59"/>
    </row>
    <row r="293" spans="1:1" ht="12.75">
      <c r="A293" s="59"/>
    </row>
    <row r="294" spans="1:1" ht="12.75">
      <c r="A294" s="59"/>
    </row>
    <row r="295" spans="1:1" ht="12.75">
      <c r="A295" s="59"/>
    </row>
    <row r="296" spans="1:1" ht="12.75">
      <c r="A296" s="59"/>
    </row>
    <row r="297" spans="1:1" ht="12.75">
      <c r="A297" s="59"/>
    </row>
    <row r="298" spans="1:1" ht="12.75">
      <c r="A298" s="59"/>
    </row>
    <row r="299" spans="1:1" ht="12.75">
      <c r="A299" s="59"/>
    </row>
    <row r="300" spans="1:1" ht="12.75">
      <c r="A300" s="59"/>
    </row>
    <row r="301" spans="1:1" ht="12.75">
      <c r="A301" s="59"/>
    </row>
    <row r="302" spans="1:1" ht="12.75">
      <c r="A302" s="59"/>
    </row>
    <row r="303" spans="1:1" ht="12.75">
      <c r="A303" s="59"/>
    </row>
    <row r="304" spans="1:1" ht="12.75">
      <c r="A304" s="59"/>
    </row>
    <row r="305" spans="1:1" ht="12.75">
      <c r="A305" s="59"/>
    </row>
    <row r="306" spans="1:1" ht="12.75">
      <c r="A306" s="59"/>
    </row>
    <row r="307" spans="1:1" ht="12.75">
      <c r="A307" s="59"/>
    </row>
    <row r="308" spans="1:1" ht="12.75">
      <c r="A308" s="59"/>
    </row>
    <row r="309" spans="1:1" ht="12.75">
      <c r="A309" s="59"/>
    </row>
    <row r="310" spans="1:1" ht="12.75">
      <c r="A310" s="59"/>
    </row>
    <row r="311" spans="1:1" ht="12.75">
      <c r="A311" s="59"/>
    </row>
    <row r="312" spans="1:1" ht="12.75">
      <c r="A312" s="59"/>
    </row>
    <row r="313" spans="1:1" ht="12.75">
      <c r="A313" s="59"/>
    </row>
    <row r="314" spans="1:1" ht="12.75">
      <c r="A314" s="59"/>
    </row>
    <row r="315" spans="1:1" ht="12.75">
      <c r="A315" s="59"/>
    </row>
    <row r="316" spans="1:1" ht="12.75">
      <c r="A316" s="59"/>
    </row>
    <row r="317" spans="1:1" ht="12.75">
      <c r="A317" s="59"/>
    </row>
    <row r="318" spans="1:1" ht="12.75">
      <c r="A318" s="59"/>
    </row>
    <row r="319" spans="1:1" ht="12.75">
      <c r="A319" s="59"/>
    </row>
    <row r="320" spans="1:1" ht="12.75">
      <c r="A320" s="59"/>
    </row>
    <row r="321" spans="1:1" ht="12.75">
      <c r="A321" s="59"/>
    </row>
    <row r="322" spans="1:1" ht="12.75">
      <c r="A322" s="59"/>
    </row>
    <row r="323" spans="1:1" ht="12.75">
      <c r="A323" s="59"/>
    </row>
    <row r="324" spans="1:1" ht="12.75">
      <c r="A324" s="59"/>
    </row>
    <row r="325" spans="1:1" ht="12.75">
      <c r="A325" s="59"/>
    </row>
    <row r="326" spans="1:1" ht="12.75">
      <c r="A326" s="59"/>
    </row>
    <row r="327" spans="1:1" ht="12.75">
      <c r="A327" s="59"/>
    </row>
    <row r="328" spans="1:1" ht="12.75">
      <c r="A328" s="59"/>
    </row>
    <row r="329" spans="1:1" ht="12.75">
      <c r="A329" s="59"/>
    </row>
    <row r="330" spans="1:1" ht="12.75">
      <c r="A330" s="59"/>
    </row>
    <row r="331" spans="1:1" ht="12.75">
      <c r="A331" s="59"/>
    </row>
    <row r="332" spans="1:1" ht="12.75">
      <c r="A332" s="59"/>
    </row>
    <row r="333" spans="1:1" ht="12.75">
      <c r="A333" s="59"/>
    </row>
    <row r="334" spans="1:1" ht="12.75">
      <c r="A334" s="59"/>
    </row>
    <row r="335" spans="1:1" ht="12.75">
      <c r="A335" s="59"/>
    </row>
    <row r="336" spans="1:1" ht="12.75">
      <c r="A336" s="59"/>
    </row>
    <row r="337" spans="1:1" ht="12.75">
      <c r="A337" s="59"/>
    </row>
    <row r="338" spans="1:1" ht="12.75">
      <c r="A338" s="59"/>
    </row>
    <row r="339" spans="1:1" ht="12.75">
      <c r="A339" s="59"/>
    </row>
    <row r="340" spans="1:1" ht="12.75">
      <c r="A340" s="59"/>
    </row>
    <row r="341" spans="1:1" ht="12.75">
      <c r="A341" s="59"/>
    </row>
    <row r="342" spans="1:1" ht="12.75">
      <c r="A342" s="59"/>
    </row>
    <row r="343" spans="1:1" ht="12.75">
      <c r="A343" s="59"/>
    </row>
    <row r="344" spans="1:1" ht="12.75">
      <c r="A344" s="59"/>
    </row>
    <row r="345" spans="1:1" ht="12.75">
      <c r="A345" s="59"/>
    </row>
    <row r="346" spans="1:1" ht="12.75">
      <c r="A346" s="59"/>
    </row>
    <row r="347" spans="1:1" ht="12.75">
      <c r="A347" s="59"/>
    </row>
    <row r="348" spans="1:1" ht="12.75">
      <c r="A348" s="59"/>
    </row>
    <row r="349" spans="1:1" ht="12.75">
      <c r="A349" s="59"/>
    </row>
    <row r="350" spans="1:1" ht="12.75">
      <c r="A350" s="59"/>
    </row>
    <row r="351" spans="1:1" ht="12.75">
      <c r="A351" s="59"/>
    </row>
    <row r="352" spans="1:1" ht="12.75">
      <c r="A352" s="59"/>
    </row>
    <row r="353" spans="1:1" ht="12.75">
      <c r="A353" s="59"/>
    </row>
    <row r="354" spans="1:1" ht="12.75">
      <c r="A354" s="59"/>
    </row>
    <row r="355" spans="1:1" ht="12.75">
      <c r="A355" s="59"/>
    </row>
    <row r="356" spans="1:1" ht="12.75">
      <c r="A356" s="59"/>
    </row>
    <row r="357" spans="1:1" ht="12.75">
      <c r="A357" s="59"/>
    </row>
    <row r="358" spans="1:1" ht="12.75">
      <c r="A358" s="59"/>
    </row>
    <row r="359" spans="1:1" ht="12.75">
      <c r="A359" s="59"/>
    </row>
    <row r="360" spans="1:1" ht="12.75">
      <c r="A360" s="59"/>
    </row>
    <row r="361" spans="1:1" ht="12.75">
      <c r="A361" s="59"/>
    </row>
    <row r="362" spans="1:1" ht="12.75">
      <c r="A362" s="59"/>
    </row>
    <row r="363" spans="1:1" ht="12.75">
      <c r="A363" s="59"/>
    </row>
    <row r="364" spans="1:1" ht="12.75">
      <c r="A364" s="59"/>
    </row>
    <row r="365" spans="1:1" ht="12.75">
      <c r="A365" s="59"/>
    </row>
    <row r="366" spans="1:1" ht="12.75">
      <c r="A366" s="59"/>
    </row>
    <row r="367" spans="1:1" ht="12.75">
      <c r="A367" s="59"/>
    </row>
    <row r="368" spans="1:1" ht="12.75">
      <c r="A368" s="59"/>
    </row>
    <row r="369" spans="1:1" ht="12.75">
      <c r="A369" s="59"/>
    </row>
    <row r="370" spans="1:1" ht="12.75">
      <c r="A370" s="59"/>
    </row>
    <row r="371" spans="1:1" ht="12.75">
      <c r="A371" s="59"/>
    </row>
    <row r="372" spans="1:1" ht="12.75">
      <c r="A372" s="59"/>
    </row>
    <row r="373" spans="1:1" ht="12.75">
      <c r="A373" s="59"/>
    </row>
    <row r="374" spans="1:1" ht="12.75">
      <c r="A374" s="59"/>
    </row>
    <row r="375" spans="1:1" ht="12.75">
      <c r="A375" s="59"/>
    </row>
    <row r="376" spans="1:1" ht="12.75">
      <c r="A376" s="59"/>
    </row>
    <row r="377" spans="1:1" ht="12.75">
      <c r="A377" s="59"/>
    </row>
    <row r="378" spans="1:1" ht="12.75">
      <c r="A378" s="59"/>
    </row>
    <row r="379" spans="1:1" ht="12.75">
      <c r="A379" s="59"/>
    </row>
    <row r="380" spans="1:1" ht="12.75">
      <c r="A380" s="59"/>
    </row>
    <row r="381" spans="1:1" ht="12.75">
      <c r="A381" s="59"/>
    </row>
    <row r="382" spans="1:1" ht="12.75">
      <c r="A382" s="59"/>
    </row>
    <row r="383" spans="1:1" ht="12.75">
      <c r="A383" s="59"/>
    </row>
    <row r="384" spans="1:1" ht="12.75">
      <c r="A384" s="59"/>
    </row>
    <row r="385" spans="1:1" ht="12.75">
      <c r="A385" s="59"/>
    </row>
    <row r="386" spans="1:1" ht="12.75">
      <c r="A386" s="59"/>
    </row>
    <row r="387" spans="1:1" ht="12.75">
      <c r="A387" s="59"/>
    </row>
    <row r="388" spans="1:1" ht="12.75">
      <c r="A388" s="59"/>
    </row>
    <row r="389" spans="1:1" ht="12.75">
      <c r="A389" s="59"/>
    </row>
    <row r="390" spans="1:1" ht="12.75">
      <c r="A390" s="59"/>
    </row>
    <row r="391" spans="1:1" ht="12.75">
      <c r="A391" s="59"/>
    </row>
    <row r="392" spans="1:1" ht="12.75">
      <c r="A392" s="59"/>
    </row>
    <row r="393" spans="1:1" ht="12.75">
      <c r="A393" s="59"/>
    </row>
    <row r="394" spans="1:1" ht="12.75">
      <c r="A394" s="59"/>
    </row>
    <row r="395" spans="1:1" ht="12.75">
      <c r="A395" s="59"/>
    </row>
    <row r="396" spans="1:1" ht="12.75">
      <c r="A396" s="59"/>
    </row>
    <row r="397" spans="1:1" ht="12.75">
      <c r="A397" s="59"/>
    </row>
    <row r="398" spans="1:1" ht="12.75">
      <c r="A398" s="59"/>
    </row>
    <row r="399" spans="1:1" ht="12.75">
      <c r="A399" s="59"/>
    </row>
    <row r="400" spans="1:1" ht="12.75">
      <c r="A400" s="59"/>
    </row>
    <row r="401" spans="1:1" ht="12.75">
      <c r="A401" s="59"/>
    </row>
    <row r="402" spans="1:1" ht="12.75">
      <c r="A402" s="59"/>
    </row>
    <row r="403" spans="1:1" ht="12.75">
      <c r="A403" s="59"/>
    </row>
    <row r="404" spans="1:1" ht="12.75">
      <c r="A404" s="59"/>
    </row>
    <row r="405" spans="1:1" ht="12.75">
      <c r="A405" s="59"/>
    </row>
    <row r="406" spans="1:1" ht="12.75">
      <c r="A406" s="59"/>
    </row>
    <row r="407" spans="1:1" ht="12.75">
      <c r="A407" s="59"/>
    </row>
    <row r="408" spans="1:1" ht="12.75">
      <c r="A408" s="59"/>
    </row>
    <row r="409" spans="1:1" ht="12.75">
      <c r="A409" s="59"/>
    </row>
    <row r="410" spans="1:1" ht="12.75">
      <c r="A410" s="59"/>
    </row>
    <row r="411" spans="1:1" ht="12.75">
      <c r="A411" s="59"/>
    </row>
    <row r="412" spans="1:1" ht="12.75">
      <c r="A412" s="59"/>
    </row>
    <row r="413" spans="1:1" ht="12.75">
      <c r="A413" s="59"/>
    </row>
    <row r="414" spans="1:1" ht="12.75">
      <c r="A414" s="59"/>
    </row>
    <row r="415" spans="1:1" ht="12.75">
      <c r="A415" s="59"/>
    </row>
    <row r="416" spans="1:1" ht="12.75">
      <c r="A416" s="59"/>
    </row>
    <row r="417" spans="1:1" ht="12.75">
      <c r="A417" s="59"/>
    </row>
    <row r="418" spans="1:1" ht="12.75">
      <c r="A418" s="59"/>
    </row>
    <row r="419" spans="1:1" ht="12.75">
      <c r="A419" s="59"/>
    </row>
    <row r="420" spans="1:1" ht="12.75">
      <c r="A420" s="59"/>
    </row>
    <row r="421" spans="1:1" ht="12.75">
      <c r="A421" s="59"/>
    </row>
    <row r="422" spans="1:1" ht="12.75">
      <c r="A422" s="59"/>
    </row>
    <row r="423" spans="1:1" ht="12.75">
      <c r="A423" s="59"/>
    </row>
    <row r="424" spans="1:1" ht="12.75">
      <c r="A424" s="59"/>
    </row>
    <row r="425" spans="1:1" ht="12.75">
      <c r="A425" s="59"/>
    </row>
    <row r="426" spans="1:1" ht="12.75">
      <c r="A426" s="59"/>
    </row>
    <row r="427" spans="1:1" ht="12.75">
      <c r="A427" s="59"/>
    </row>
    <row r="428" spans="1:1" ht="12.75">
      <c r="A428" s="59"/>
    </row>
    <row r="429" spans="1:1" ht="12.75">
      <c r="A429" s="59"/>
    </row>
    <row r="430" spans="1:1" ht="12.75">
      <c r="A430" s="59"/>
    </row>
    <row r="431" spans="1:1" ht="12.75">
      <c r="A431" s="59"/>
    </row>
    <row r="432" spans="1:1" ht="12.75">
      <c r="A432" s="59"/>
    </row>
    <row r="433" spans="1:1" ht="12.75">
      <c r="A433" s="59"/>
    </row>
    <row r="434" spans="1:1" ht="12.75">
      <c r="A434" s="59"/>
    </row>
    <row r="435" spans="1:1" ht="12.75">
      <c r="A435" s="59"/>
    </row>
    <row r="436" spans="1:1" ht="12.75">
      <c r="A436" s="59"/>
    </row>
    <row r="437" spans="1:1" ht="12.75">
      <c r="A437" s="59"/>
    </row>
    <row r="438" spans="1:1" ht="12.75">
      <c r="A438" s="59"/>
    </row>
    <row r="439" spans="1:1" ht="12.75">
      <c r="A439" s="59"/>
    </row>
    <row r="440" spans="1:1" ht="12.75">
      <c r="A440" s="59"/>
    </row>
    <row r="441" spans="1:1" ht="12.75">
      <c r="A441" s="59"/>
    </row>
    <row r="442" spans="1:1" ht="12.75">
      <c r="A442" s="59"/>
    </row>
    <row r="443" spans="1:1" ht="12.75">
      <c r="A443" s="59"/>
    </row>
    <row r="444" spans="1:1" ht="12.75">
      <c r="A444" s="59"/>
    </row>
    <row r="445" spans="1:1" ht="12.75">
      <c r="A445" s="59"/>
    </row>
    <row r="446" spans="1:1" ht="12.75">
      <c r="A446" s="59"/>
    </row>
    <row r="447" spans="1:1" ht="12.75">
      <c r="A447" s="59"/>
    </row>
    <row r="448" spans="1:1" ht="12.75">
      <c r="A448" s="59"/>
    </row>
    <row r="449" spans="1:1" ht="12.75">
      <c r="A449" s="59"/>
    </row>
    <row r="450" spans="1:1" ht="12.75">
      <c r="A450" s="59"/>
    </row>
    <row r="451" spans="1:1" ht="12.75">
      <c r="A451" s="59"/>
    </row>
    <row r="452" spans="1:1" ht="12.75">
      <c r="A452" s="59"/>
    </row>
    <row r="453" spans="1:1" ht="12.75">
      <c r="A453" s="59"/>
    </row>
    <row r="454" spans="1:1" ht="12.75">
      <c r="A454" s="59"/>
    </row>
    <row r="455" spans="1:1" ht="12.75">
      <c r="A455" s="59"/>
    </row>
    <row r="456" spans="1:1" ht="12.75">
      <c r="A456" s="59"/>
    </row>
    <row r="457" spans="1:1" ht="12.75">
      <c r="A457" s="59"/>
    </row>
    <row r="458" spans="1:1" ht="12.75">
      <c r="A458" s="59"/>
    </row>
    <row r="459" spans="1:1" ht="12.75">
      <c r="A459" s="59"/>
    </row>
    <row r="460" spans="1:1" ht="12.75">
      <c r="A460" s="59"/>
    </row>
    <row r="461" spans="1:1" ht="12.75">
      <c r="A461" s="59"/>
    </row>
    <row r="462" spans="1:1" ht="12.75">
      <c r="A462" s="59"/>
    </row>
    <row r="463" spans="1:1" ht="12.75">
      <c r="A463" s="59"/>
    </row>
    <row r="464" spans="1:1" ht="12.75">
      <c r="A464" s="59"/>
    </row>
    <row r="465" spans="1:1" ht="12.75">
      <c r="A465" s="59"/>
    </row>
    <row r="466" spans="1:1" ht="12.75">
      <c r="A466" s="59"/>
    </row>
    <row r="467" spans="1:1" ht="12.75">
      <c r="A467" s="59"/>
    </row>
    <row r="468" spans="1:1" ht="12.75">
      <c r="A468" s="59"/>
    </row>
    <row r="469" spans="1:1" ht="12.75">
      <c r="A469" s="59"/>
    </row>
    <row r="470" spans="1:1" ht="12.75">
      <c r="A470" s="59"/>
    </row>
    <row r="471" spans="1:1" ht="12.75">
      <c r="A471" s="59"/>
    </row>
    <row r="472" spans="1:1" ht="12.75">
      <c r="A472" s="59"/>
    </row>
    <row r="473" spans="1:1" ht="12.75">
      <c r="A473" s="59"/>
    </row>
    <row r="474" spans="1:1" ht="12.75">
      <c r="A474" s="59"/>
    </row>
    <row r="475" spans="1:1" ht="12.75">
      <c r="A475" s="59"/>
    </row>
    <row r="476" spans="1:1" ht="12.75">
      <c r="A476" s="59"/>
    </row>
    <row r="477" spans="1:1" ht="12.75">
      <c r="A477" s="59"/>
    </row>
    <row r="478" spans="1:1" ht="12.75">
      <c r="A478" s="59"/>
    </row>
    <row r="479" spans="1:1" ht="12.75">
      <c r="A479" s="59"/>
    </row>
    <row r="480" spans="1:1" ht="12.75">
      <c r="A480" s="59"/>
    </row>
    <row r="481" spans="1:1" ht="12.75">
      <c r="A481" s="59"/>
    </row>
    <row r="482" spans="1:1" ht="12.75">
      <c r="A482" s="59"/>
    </row>
    <row r="483" spans="1:1" ht="12.75">
      <c r="A483" s="59"/>
    </row>
    <row r="484" spans="1:1" ht="12.75">
      <c r="A484" s="59"/>
    </row>
    <row r="485" spans="1:1" ht="12.75">
      <c r="A485" s="59"/>
    </row>
    <row r="486" spans="1:1" ht="12.75">
      <c r="A486" s="59"/>
    </row>
    <row r="487" spans="1:1" ht="12.75">
      <c r="A487" s="59"/>
    </row>
    <row r="488" spans="1:1" ht="12.75">
      <c r="A488" s="59"/>
    </row>
    <row r="489" spans="1:1" ht="12.75">
      <c r="A489" s="59"/>
    </row>
    <row r="490" spans="1:1" ht="12.75">
      <c r="A490" s="59"/>
    </row>
    <row r="491" spans="1:1" ht="12.75">
      <c r="A491" s="59"/>
    </row>
    <row r="492" spans="1:1" ht="12.75">
      <c r="A492" s="59"/>
    </row>
    <row r="493" spans="1:1" ht="12.75">
      <c r="A493" s="59"/>
    </row>
    <row r="494" spans="1:1" ht="12.75">
      <c r="A494" s="59"/>
    </row>
    <row r="495" spans="1:1" ht="12.75">
      <c r="A495" s="59"/>
    </row>
    <row r="496" spans="1:1" ht="12.75">
      <c r="A496" s="59"/>
    </row>
    <row r="497" spans="1:1" ht="12.75">
      <c r="A497" s="59"/>
    </row>
    <row r="498" spans="1:1" ht="12.75">
      <c r="A498" s="59"/>
    </row>
    <row r="499" spans="1:1" ht="12.75">
      <c r="A499" s="59"/>
    </row>
    <row r="500" spans="1:1" ht="12.75">
      <c r="A500" s="59"/>
    </row>
    <row r="501" spans="1:1" ht="12.75">
      <c r="A501" s="59"/>
    </row>
    <row r="502" spans="1:1" ht="12.75">
      <c r="A502" s="59"/>
    </row>
    <row r="503" spans="1:1" ht="12.75">
      <c r="A503" s="59"/>
    </row>
    <row r="504" spans="1:1" ht="12.75">
      <c r="A504" s="59"/>
    </row>
    <row r="505" spans="1:1" ht="12.75">
      <c r="A505" s="59"/>
    </row>
    <row r="506" spans="1:1" ht="12.75">
      <c r="A506" s="59"/>
    </row>
    <row r="507" spans="1:1" ht="12.75">
      <c r="A507" s="59"/>
    </row>
    <row r="508" spans="1:1" ht="12.75">
      <c r="A508" s="59"/>
    </row>
    <row r="509" spans="1:1" ht="12.75">
      <c r="A509" s="59"/>
    </row>
    <row r="510" spans="1:1" ht="12.75">
      <c r="A510" s="59"/>
    </row>
    <row r="511" spans="1:1" ht="12.75">
      <c r="A511" s="59"/>
    </row>
    <row r="512" spans="1:1" ht="12.75">
      <c r="A512" s="59"/>
    </row>
    <row r="513" spans="1:1" ht="12.75">
      <c r="A513" s="59"/>
    </row>
    <row r="514" spans="1:1" ht="12.75">
      <c r="A514" s="59"/>
    </row>
    <row r="515" spans="1:1" ht="12.75">
      <c r="A515" s="59"/>
    </row>
    <row r="516" spans="1:1" ht="12.75">
      <c r="A516" s="59"/>
    </row>
    <row r="517" spans="1:1" ht="12.75">
      <c r="A517" s="59"/>
    </row>
    <row r="518" spans="1:1" ht="12.75">
      <c r="A518" s="59"/>
    </row>
    <row r="519" spans="1:1" ht="12.75">
      <c r="A519" s="59"/>
    </row>
    <row r="520" spans="1:1" ht="12.75">
      <c r="A520" s="59"/>
    </row>
    <row r="521" spans="1:1" ht="12.75">
      <c r="A521" s="59"/>
    </row>
    <row r="522" spans="1:1" ht="12.75">
      <c r="A522" s="59"/>
    </row>
    <row r="523" spans="1:1" ht="12.75">
      <c r="A523" s="59"/>
    </row>
    <row r="524" spans="1:1" ht="12.75">
      <c r="A524" s="59"/>
    </row>
    <row r="525" spans="1:1" ht="12.75">
      <c r="A525" s="59"/>
    </row>
    <row r="526" spans="1:1" ht="12.75">
      <c r="A526" s="59"/>
    </row>
    <row r="527" spans="1:1" ht="12.75">
      <c r="A527" s="59"/>
    </row>
    <row r="528" spans="1:1" ht="12.75">
      <c r="A528" s="59"/>
    </row>
    <row r="529" spans="1:1" ht="12.75">
      <c r="A529" s="59"/>
    </row>
    <row r="530" spans="1:1" ht="12.75">
      <c r="A530" s="59"/>
    </row>
    <row r="531" spans="1:1" ht="12.75">
      <c r="A531" s="59"/>
    </row>
    <row r="532" spans="1:1" ht="12.75">
      <c r="A532" s="59"/>
    </row>
    <row r="533" spans="1:1" ht="12.75">
      <c r="A533" s="59"/>
    </row>
    <row r="534" spans="1:1" ht="12.75">
      <c r="A534" s="59"/>
    </row>
    <row r="535" spans="1:1" ht="12.75">
      <c r="A535" s="59"/>
    </row>
    <row r="536" spans="1:1" ht="12.75">
      <c r="A536" s="59"/>
    </row>
    <row r="537" spans="1:1" ht="12.75">
      <c r="A537" s="59"/>
    </row>
    <row r="538" spans="1:1" ht="12.75">
      <c r="A538" s="59"/>
    </row>
    <row r="539" spans="1:1" ht="12.75">
      <c r="A539" s="59"/>
    </row>
    <row r="540" spans="1:1" ht="12.75">
      <c r="A540" s="59"/>
    </row>
    <row r="541" spans="1:1" ht="12.75">
      <c r="A541" s="59"/>
    </row>
    <row r="542" spans="1:1" ht="12.75">
      <c r="A542" s="59"/>
    </row>
    <row r="543" spans="1:1" ht="12.75">
      <c r="A543" s="59"/>
    </row>
    <row r="544" spans="1:1" ht="12.75">
      <c r="A544" s="59"/>
    </row>
    <row r="545" spans="1:1" ht="12.75">
      <c r="A545" s="59"/>
    </row>
    <row r="546" spans="1:1" ht="12.75">
      <c r="A546" s="59"/>
    </row>
    <row r="547" spans="1:1" ht="12.75">
      <c r="A547" s="59"/>
    </row>
    <row r="548" spans="1:1" ht="12.75">
      <c r="A548" s="59"/>
    </row>
    <row r="549" spans="1:1" ht="12.75">
      <c r="A549" s="59"/>
    </row>
    <row r="550" spans="1:1" ht="12.75">
      <c r="A550" s="59"/>
    </row>
    <row r="551" spans="1:1" ht="12.75">
      <c r="A551" s="59"/>
    </row>
    <row r="552" spans="1:1" ht="12.75">
      <c r="A552" s="59"/>
    </row>
    <row r="553" spans="1:1" ht="12.75">
      <c r="A553" s="59"/>
    </row>
    <row r="554" spans="1:1" ht="12.75">
      <c r="A554" s="59"/>
    </row>
    <row r="555" spans="1:1" ht="12.75">
      <c r="A555" s="59"/>
    </row>
    <row r="556" spans="1:1" ht="12.75">
      <c r="A556" s="59"/>
    </row>
    <row r="557" spans="1:1" ht="12.75">
      <c r="A557" s="59"/>
    </row>
    <row r="558" spans="1:1" ht="12.75">
      <c r="A558" s="59"/>
    </row>
    <row r="559" spans="1:1" ht="12.75">
      <c r="A559" s="59"/>
    </row>
    <row r="560" spans="1:1" ht="12.75">
      <c r="A560" s="59"/>
    </row>
    <row r="561" spans="1:1" ht="12.75">
      <c r="A561" s="59"/>
    </row>
    <row r="562" spans="1:1" ht="12.75">
      <c r="A562" s="59"/>
    </row>
    <row r="563" spans="1:1" ht="12.75">
      <c r="A563" s="59"/>
    </row>
    <row r="564" spans="1:1" ht="12.75">
      <c r="A564" s="59"/>
    </row>
    <row r="565" spans="1:1" ht="12.75">
      <c r="A565" s="59"/>
    </row>
    <row r="566" spans="1:1" ht="12.75">
      <c r="A566" s="59"/>
    </row>
    <row r="567" spans="1:1" ht="12.75">
      <c r="A567" s="59"/>
    </row>
    <row r="568" spans="1:1" ht="12.75">
      <c r="A568" s="59"/>
    </row>
    <row r="569" spans="1:1" ht="12.75">
      <c r="A569" s="59"/>
    </row>
    <row r="570" spans="1:1" ht="12.75">
      <c r="A570" s="59"/>
    </row>
    <row r="571" spans="1:1" ht="12.75">
      <c r="A571" s="59"/>
    </row>
    <row r="572" spans="1:1" ht="12.75">
      <c r="A572" s="59"/>
    </row>
    <row r="573" spans="1:1" ht="12.75">
      <c r="A573" s="59"/>
    </row>
    <row r="574" spans="1:1" ht="12.75">
      <c r="A574" s="59"/>
    </row>
    <row r="575" spans="1:1" ht="12.75">
      <c r="A575" s="59"/>
    </row>
    <row r="576" spans="1:1" ht="12.75">
      <c r="A576" s="59"/>
    </row>
    <row r="577" spans="1:1" ht="12.75">
      <c r="A577" s="59"/>
    </row>
    <row r="578" spans="1:1" ht="12.75">
      <c r="A578" s="59"/>
    </row>
    <row r="579" spans="1:1" ht="12.75">
      <c r="A579" s="59"/>
    </row>
    <row r="580" spans="1:1" ht="12.75">
      <c r="A580" s="59"/>
    </row>
    <row r="581" spans="1:1" ht="12.75">
      <c r="A581" s="59"/>
    </row>
    <row r="582" spans="1:1" ht="12.75">
      <c r="A582" s="59"/>
    </row>
    <row r="583" spans="1:1" ht="12.75">
      <c r="A583" s="59"/>
    </row>
    <row r="584" spans="1:1" ht="12.75">
      <c r="A584" s="59"/>
    </row>
    <row r="585" spans="1:1" ht="12.75">
      <c r="A585" s="59"/>
    </row>
    <row r="586" spans="1:1" ht="12.75">
      <c r="A586" s="59"/>
    </row>
    <row r="587" spans="1:1" ht="12.75">
      <c r="A587" s="59"/>
    </row>
    <row r="588" spans="1:1" ht="12.75">
      <c r="A588" s="59"/>
    </row>
    <row r="589" spans="1:1" ht="12.75">
      <c r="A589" s="59"/>
    </row>
    <row r="590" spans="1:1" ht="12.75">
      <c r="A590" s="59"/>
    </row>
    <row r="591" spans="1:1" ht="12.75">
      <c r="A591" s="59"/>
    </row>
    <row r="592" spans="1:1" ht="12.75">
      <c r="A592" s="59"/>
    </row>
    <row r="593" spans="1:1" ht="12.75">
      <c r="A593" s="59"/>
    </row>
    <row r="594" spans="1:1" ht="12.75">
      <c r="A594" s="59"/>
    </row>
    <row r="595" spans="1:1" ht="12.75">
      <c r="A595" s="59"/>
    </row>
    <row r="596" spans="1:1" ht="12.75">
      <c r="A596" s="59"/>
    </row>
    <row r="597" spans="1:1" ht="12.75">
      <c r="A597" s="59"/>
    </row>
    <row r="598" spans="1:1" ht="12.75">
      <c r="A598" s="59"/>
    </row>
    <row r="599" spans="1:1" ht="12.75">
      <c r="A599" s="59"/>
    </row>
    <row r="600" spans="1:1" ht="12.75">
      <c r="A600" s="59"/>
    </row>
    <row r="601" spans="1:1" ht="12.75">
      <c r="A601" s="59"/>
    </row>
    <row r="602" spans="1:1" ht="12.75">
      <c r="A602" s="59"/>
    </row>
    <row r="603" spans="1:1" ht="12.75">
      <c r="A603" s="59"/>
    </row>
    <row r="604" spans="1:1" ht="12.75">
      <c r="A604" s="59"/>
    </row>
    <row r="605" spans="1:1" ht="12.75">
      <c r="A605" s="59"/>
    </row>
    <row r="606" spans="1:1" ht="12.75">
      <c r="A606" s="59"/>
    </row>
    <row r="607" spans="1:1" ht="12.75">
      <c r="A607" s="59"/>
    </row>
    <row r="608" spans="1:1" ht="12.75">
      <c r="A608" s="59"/>
    </row>
    <row r="609" spans="1:1" ht="12.75">
      <c r="A609" s="59"/>
    </row>
    <row r="610" spans="1:1" ht="12.75">
      <c r="A610" s="59"/>
    </row>
    <row r="611" spans="1:1" ht="12.75">
      <c r="A611" s="59"/>
    </row>
    <row r="612" spans="1:1" ht="12.75">
      <c r="A612" s="59"/>
    </row>
    <row r="613" spans="1:1" ht="12.75">
      <c r="A613" s="59"/>
    </row>
    <row r="614" spans="1:1" ht="12.75">
      <c r="A614" s="59"/>
    </row>
    <row r="615" spans="1:1" ht="12.75">
      <c r="A615" s="59"/>
    </row>
    <row r="616" spans="1:1" ht="12.75">
      <c r="A616" s="59"/>
    </row>
    <row r="617" spans="1:1" ht="12.75">
      <c r="A617" s="59"/>
    </row>
    <row r="618" spans="1:1" ht="12.75">
      <c r="A618" s="59"/>
    </row>
    <row r="619" spans="1:1" ht="12.75">
      <c r="A619" s="59"/>
    </row>
    <row r="620" spans="1:1" ht="12.75">
      <c r="A620" s="59"/>
    </row>
    <row r="621" spans="1:1" ht="12.75">
      <c r="A621" s="59"/>
    </row>
    <row r="622" spans="1:1" ht="12.75">
      <c r="A622" s="59"/>
    </row>
    <row r="623" spans="1:1" ht="12.75">
      <c r="A623" s="59"/>
    </row>
    <row r="624" spans="1:1" ht="12.75">
      <c r="A624" s="59"/>
    </row>
    <row r="625" spans="1:1" ht="12.75">
      <c r="A625" s="59"/>
    </row>
    <row r="626" spans="1:1" ht="12.75">
      <c r="A626" s="59"/>
    </row>
    <row r="627" spans="1:1" ht="12.75">
      <c r="A627" s="59"/>
    </row>
    <row r="628" spans="1:1" ht="12.75">
      <c r="A628" s="59"/>
    </row>
    <row r="629" spans="1:1" ht="12.75">
      <c r="A629" s="59"/>
    </row>
    <row r="630" spans="1:1" ht="12.75">
      <c r="A630" s="59"/>
    </row>
    <row r="631" spans="1:1" ht="12.75">
      <c r="A631" s="59"/>
    </row>
    <row r="632" spans="1:1" ht="12.75">
      <c r="A632" s="59"/>
    </row>
    <row r="633" spans="1:1" ht="12.75">
      <c r="A633" s="59"/>
    </row>
    <row r="634" spans="1:1" ht="12.75">
      <c r="A634" s="59"/>
    </row>
    <row r="635" spans="1:1" ht="12.75">
      <c r="A635" s="59"/>
    </row>
    <row r="636" spans="1:1" ht="12.75">
      <c r="A636" s="59"/>
    </row>
    <row r="637" spans="1:1" ht="12.75">
      <c r="A637" s="59"/>
    </row>
    <row r="638" spans="1:1" ht="12.75">
      <c r="A638" s="59"/>
    </row>
    <row r="639" spans="1:1" ht="12.75">
      <c r="A639" s="59"/>
    </row>
    <row r="640" spans="1:1" ht="12.75">
      <c r="A640" s="59"/>
    </row>
    <row r="641" spans="1:1" ht="12.75">
      <c r="A641" s="59"/>
    </row>
    <row r="642" spans="1:1" ht="12.75">
      <c r="A642" s="59"/>
    </row>
    <row r="643" spans="1:1" ht="12.75">
      <c r="A643" s="59"/>
    </row>
    <row r="644" spans="1:1" ht="12.75">
      <c r="A644" s="59"/>
    </row>
    <row r="645" spans="1:1" ht="12.75">
      <c r="A645" s="59"/>
    </row>
    <row r="646" spans="1:1" ht="12.75">
      <c r="A646" s="59"/>
    </row>
    <row r="647" spans="1:1" ht="12.75">
      <c r="A647" s="59"/>
    </row>
    <row r="648" spans="1:1" ht="12.75">
      <c r="A648" s="59"/>
    </row>
    <row r="649" spans="1:1" ht="12.75">
      <c r="A649" s="59"/>
    </row>
    <row r="650" spans="1:1" ht="12.75">
      <c r="A650" s="59"/>
    </row>
    <row r="651" spans="1:1" ht="12.75">
      <c r="A651" s="59"/>
    </row>
    <row r="652" spans="1:1" ht="12.75">
      <c r="A652" s="59"/>
    </row>
    <row r="653" spans="1:1" ht="12.75">
      <c r="A653" s="59"/>
    </row>
    <row r="654" spans="1:1" ht="12.75">
      <c r="A654" s="59"/>
    </row>
    <row r="655" spans="1:1" ht="12.75">
      <c r="A655" s="59"/>
    </row>
    <row r="656" spans="1:1" ht="12.75">
      <c r="A656" s="59"/>
    </row>
    <row r="657" spans="1:1" ht="12.75">
      <c r="A657" s="59"/>
    </row>
    <row r="658" spans="1:1" ht="12.75">
      <c r="A658" s="59"/>
    </row>
    <row r="659" spans="1:1" ht="12.75">
      <c r="A659" s="59"/>
    </row>
    <row r="660" spans="1:1" ht="12.75">
      <c r="A660" s="59"/>
    </row>
    <row r="661" spans="1:1" ht="12.75">
      <c r="A661" s="59"/>
    </row>
    <row r="662" spans="1:1" ht="12.75">
      <c r="A662" s="59"/>
    </row>
    <row r="663" spans="1:1" ht="12.75">
      <c r="A663" s="59"/>
    </row>
    <row r="664" spans="1:1" ht="12.75">
      <c r="A664" s="59"/>
    </row>
    <row r="665" spans="1:1" ht="12.75">
      <c r="A665" s="59"/>
    </row>
    <row r="666" spans="1:1" ht="12.75">
      <c r="A666" s="59"/>
    </row>
    <row r="667" spans="1:1" ht="12.75">
      <c r="A667" s="59"/>
    </row>
    <row r="668" spans="1:1" ht="12.75">
      <c r="A668" s="59"/>
    </row>
    <row r="669" spans="1:1" ht="12.75">
      <c r="A669" s="59"/>
    </row>
    <row r="670" spans="1:1" ht="12.75">
      <c r="A670" s="59"/>
    </row>
    <row r="671" spans="1:1" ht="12.75">
      <c r="A671" s="59"/>
    </row>
    <row r="672" spans="1:1" ht="12.75">
      <c r="A672" s="59"/>
    </row>
    <row r="673" spans="1:1" ht="12.75">
      <c r="A673" s="59"/>
    </row>
    <row r="674" spans="1:1" ht="12.75">
      <c r="A674" s="59"/>
    </row>
    <row r="675" spans="1:1" ht="12.75">
      <c r="A675" s="59"/>
    </row>
    <row r="676" spans="1:1" ht="12.75">
      <c r="A676" s="59"/>
    </row>
    <row r="677" spans="1:1" ht="12.75">
      <c r="A677" s="59"/>
    </row>
    <row r="678" spans="1:1" ht="12.75">
      <c r="A678" s="59"/>
    </row>
    <row r="679" spans="1:1" ht="12.75">
      <c r="A679" s="59"/>
    </row>
    <row r="680" spans="1:1" ht="12.75">
      <c r="A680" s="59"/>
    </row>
    <row r="681" spans="1:1" ht="12.75">
      <c r="A681" s="59"/>
    </row>
    <row r="682" spans="1:1" ht="12.75">
      <c r="A682" s="59"/>
    </row>
    <row r="683" spans="1:1" ht="12.75">
      <c r="A683" s="59"/>
    </row>
    <row r="684" spans="1:1" ht="12.75">
      <c r="A684" s="59"/>
    </row>
    <row r="685" spans="1:1" ht="12.75">
      <c r="A685" s="59"/>
    </row>
    <row r="686" spans="1:1" ht="12.75">
      <c r="A686" s="59"/>
    </row>
    <row r="687" spans="1:1" ht="12.75">
      <c r="A687" s="59"/>
    </row>
    <row r="688" spans="1:1" ht="12.75">
      <c r="A688" s="59"/>
    </row>
    <row r="689" spans="1:1" ht="12.75">
      <c r="A689" s="59"/>
    </row>
    <row r="690" spans="1:1" ht="12.75">
      <c r="A690" s="59"/>
    </row>
    <row r="691" spans="1:1" ht="12.75">
      <c r="A691" s="59"/>
    </row>
    <row r="692" spans="1:1" ht="12.75">
      <c r="A692" s="59"/>
    </row>
    <row r="693" spans="1:1" ht="12.75">
      <c r="A693" s="59"/>
    </row>
    <row r="694" spans="1:1" ht="12.75">
      <c r="A694" s="59"/>
    </row>
    <row r="695" spans="1:1" ht="12.75">
      <c r="A695" s="59"/>
    </row>
    <row r="696" spans="1:1" ht="12.75">
      <c r="A696" s="59"/>
    </row>
    <row r="697" spans="1:1" ht="12.75">
      <c r="A697" s="59"/>
    </row>
    <row r="698" spans="1:1" ht="12.75">
      <c r="A698" s="59"/>
    </row>
    <row r="699" spans="1:1" ht="12.75">
      <c r="A699" s="59"/>
    </row>
    <row r="700" spans="1:1" ht="12.75">
      <c r="A700" s="59"/>
    </row>
    <row r="701" spans="1:1" ht="12.75">
      <c r="A701" s="59"/>
    </row>
    <row r="702" spans="1:1" ht="12.75">
      <c r="A702" s="59"/>
    </row>
    <row r="703" spans="1:1" ht="12.75">
      <c r="A703" s="59"/>
    </row>
    <row r="704" spans="1:1" ht="12.75">
      <c r="A704" s="59"/>
    </row>
    <row r="705" spans="1:1" ht="12.75">
      <c r="A705" s="59"/>
    </row>
    <row r="706" spans="1:1" ht="12.75">
      <c r="A706" s="59"/>
    </row>
    <row r="707" spans="1:1" ht="12.75">
      <c r="A707" s="59"/>
    </row>
    <row r="708" spans="1:1" ht="12.75">
      <c r="A708" s="59"/>
    </row>
    <row r="709" spans="1:1" ht="12.75">
      <c r="A709" s="59"/>
    </row>
    <row r="710" spans="1:1" ht="12.75">
      <c r="A710" s="59"/>
    </row>
    <row r="711" spans="1:1" ht="12.75">
      <c r="A711" s="59"/>
    </row>
    <row r="712" spans="1:1" ht="12.75">
      <c r="A712" s="59"/>
    </row>
    <row r="713" spans="1:1" ht="12.75">
      <c r="A713" s="59"/>
    </row>
    <row r="714" spans="1:1" ht="12.75">
      <c r="A714" s="59"/>
    </row>
    <row r="715" spans="1:1" ht="12.75">
      <c r="A715" s="59"/>
    </row>
    <row r="716" spans="1:1" ht="12.75">
      <c r="A716" s="59"/>
    </row>
    <row r="717" spans="1:1" ht="12.75">
      <c r="A717" s="59"/>
    </row>
    <row r="718" spans="1:1" ht="12.75">
      <c r="A718" s="59"/>
    </row>
    <row r="719" spans="1:1" ht="12.75">
      <c r="A719" s="59"/>
    </row>
    <row r="720" spans="1:1" ht="12.75">
      <c r="A720" s="59"/>
    </row>
    <row r="721" spans="1:1" ht="12.75">
      <c r="A721" s="59"/>
    </row>
    <row r="722" spans="1:1" ht="12.75">
      <c r="A722" s="59"/>
    </row>
    <row r="723" spans="1:1" ht="12.75">
      <c r="A723" s="59"/>
    </row>
    <row r="724" spans="1:1" ht="12.75">
      <c r="A724" s="59"/>
    </row>
    <row r="725" spans="1:1" ht="12.75">
      <c r="A725" s="59"/>
    </row>
    <row r="726" spans="1:1" ht="12.75">
      <c r="A726" s="59"/>
    </row>
    <row r="727" spans="1:1" ht="12.75">
      <c r="A727" s="59"/>
    </row>
    <row r="728" spans="1:1" ht="12.75">
      <c r="A728" s="59"/>
    </row>
    <row r="729" spans="1:1" ht="12.75">
      <c r="A729" s="59"/>
    </row>
    <row r="730" spans="1:1" ht="12.75">
      <c r="A730" s="59"/>
    </row>
    <row r="731" spans="1:1" ht="12.75">
      <c r="A731" s="59"/>
    </row>
    <row r="732" spans="1:1" ht="12.75">
      <c r="A732" s="59"/>
    </row>
    <row r="733" spans="1:1" ht="12.75">
      <c r="A733" s="59"/>
    </row>
    <row r="734" spans="1:1" ht="12.75">
      <c r="A734" s="59"/>
    </row>
    <row r="735" spans="1:1" ht="12.75">
      <c r="A735" s="59"/>
    </row>
    <row r="736" spans="1:1" ht="12.75">
      <c r="A736" s="59"/>
    </row>
    <row r="737" spans="1:1" ht="12.75">
      <c r="A737" s="59"/>
    </row>
    <row r="738" spans="1:1" ht="12.75">
      <c r="A738" s="59"/>
    </row>
    <row r="739" spans="1:1" ht="12.75">
      <c r="A739" s="59"/>
    </row>
    <row r="740" spans="1:1" ht="12.75">
      <c r="A740" s="59"/>
    </row>
    <row r="741" spans="1:1" ht="12.75">
      <c r="A741" s="59"/>
    </row>
    <row r="742" spans="1:1" ht="12.75">
      <c r="A742" s="59"/>
    </row>
    <row r="743" spans="1:1" ht="12.75">
      <c r="A743" s="59"/>
    </row>
    <row r="744" spans="1:1" ht="12.75">
      <c r="A744" s="59"/>
    </row>
    <row r="745" spans="1:1" ht="12.75">
      <c r="A745" s="59"/>
    </row>
    <row r="746" spans="1:1" ht="12.75">
      <c r="A746" s="59"/>
    </row>
    <row r="747" spans="1:1" ht="12.75">
      <c r="A747" s="59"/>
    </row>
    <row r="748" spans="1:1" ht="12.75">
      <c r="A748" s="59"/>
    </row>
    <row r="749" spans="1:1" ht="12.75">
      <c r="A749" s="59"/>
    </row>
    <row r="750" spans="1:1" ht="12.75">
      <c r="A750" s="59"/>
    </row>
    <row r="751" spans="1:1" ht="12.75">
      <c r="A751" s="59"/>
    </row>
    <row r="752" spans="1:1" ht="12.75">
      <c r="A752" s="59"/>
    </row>
    <row r="753" spans="1:1" ht="12.75">
      <c r="A753" s="59"/>
    </row>
    <row r="754" spans="1:1" ht="12.75">
      <c r="A754" s="59"/>
    </row>
    <row r="755" spans="1:1" ht="12.75">
      <c r="A755" s="59"/>
    </row>
    <row r="756" spans="1:1" ht="12.75">
      <c r="A756" s="59"/>
    </row>
    <row r="757" spans="1:1" ht="12.75">
      <c r="A757" s="59"/>
    </row>
    <row r="758" spans="1:1" ht="12.75">
      <c r="A758" s="59"/>
    </row>
    <row r="759" spans="1:1" ht="12.75">
      <c r="A759" s="59"/>
    </row>
    <row r="760" spans="1:1" ht="12.75">
      <c r="A760" s="59"/>
    </row>
    <row r="761" spans="1:1" ht="12.75">
      <c r="A761" s="59"/>
    </row>
    <row r="762" spans="1:1" ht="12.75">
      <c r="A762" s="59"/>
    </row>
    <row r="763" spans="1:1" ht="12.75">
      <c r="A763" s="59"/>
    </row>
    <row r="764" spans="1:1" ht="12.75">
      <c r="A764" s="59"/>
    </row>
    <row r="765" spans="1:1" ht="12.75">
      <c r="A765" s="59"/>
    </row>
    <row r="766" spans="1:1" ht="12.75">
      <c r="A766" s="59"/>
    </row>
    <row r="767" spans="1:1" ht="12.75">
      <c r="A767" s="59"/>
    </row>
    <row r="768" spans="1:1" ht="12.75">
      <c r="A768" s="59"/>
    </row>
    <row r="769" spans="1:1" ht="12.75">
      <c r="A769" s="59"/>
    </row>
    <row r="770" spans="1:1" ht="12.75">
      <c r="A770" s="59"/>
    </row>
    <row r="771" spans="1:1" ht="12.75">
      <c r="A771" s="59"/>
    </row>
    <row r="772" spans="1:1" ht="12.75">
      <c r="A772" s="59"/>
    </row>
    <row r="773" spans="1:1" ht="12.75">
      <c r="A773" s="59"/>
    </row>
    <row r="774" spans="1:1" ht="12.75">
      <c r="A774" s="59"/>
    </row>
    <row r="775" spans="1:1" ht="12.75">
      <c r="A775" s="59"/>
    </row>
    <row r="776" spans="1:1" ht="12.75">
      <c r="A776" s="59"/>
    </row>
    <row r="777" spans="1:1" ht="12.75">
      <c r="A777" s="59"/>
    </row>
    <row r="778" spans="1:1" ht="12.75">
      <c r="A778" s="59"/>
    </row>
    <row r="779" spans="1:1" ht="12.75">
      <c r="A779" s="59"/>
    </row>
    <row r="780" spans="1:1" ht="12.75">
      <c r="A780" s="59"/>
    </row>
    <row r="781" spans="1:1" ht="12.75">
      <c r="A781" s="59"/>
    </row>
    <row r="782" spans="1:1" ht="12.75">
      <c r="A782" s="59"/>
    </row>
    <row r="783" spans="1:1" ht="12.75">
      <c r="A783" s="59"/>
    </row>
    <row r="784" spans="1:1" ht="12.75">
      <c r="A784" s="59"/>
    </row>
    <row r="785" spans="1:1" ht="12.75">
      <c r="A785" s="59"/>
    </row>
    <row r="786" spans="1:1" ht="12.75">
      <c r="A786" s="59"/>
    </row>
    <row r="787" spans="1:1" ht="12.75">
      <c r="A787" s="59"/>
    </row>
    <row r="788" spans="1:1" ht="12.75">
      <c r="A788" s="59"/>
    </row>
    <row r="789" spans="1:1" ht="12.75">
      <c r="A789" s="59"/>
    </row>
    <row r="790" spans="1:1" ht="12.75">
      <c r="A790" s="59"/>
    </row>
    <row r="791" spans="1:1" ht="12.75">
      <c r="A791" s="59"/>
    </row>
    <row r="792" spans="1:1" ht="12.75">
      <c r="A792" s="59"/>
    </row>
    <row r="793" spans="1:1" ht="12.75">
      <c r="A793" s="59"/>
    </row>
    <row r="794" spans="1:1" ht="12.75">
      <c r="A794" s="59"/>
    </row>
    <row r="795" spans="1:1" ht="12.75">
      <c r="A795" s="59"/>
    </row>
    <row r="796" spans="1:1" ht="12.75">
      <c r="A796" s="59"/>
    </row>
    <row r="797" spans="1:1" ht="12.75">
      <c r="A797" s="59"/>
    </row>
    <row r="798" spans="1:1" ht="12.75">
      <c r="A798" s="59"/>
    </row>
    <row r="799" spans="1:1" ht="12.75">
      <c r="A799" s="59"/>
    </row>
    <row r="800" spans="1:1" ht="12.75">
      <c r="A800" s="59"/>
    </row>
    <row r="801" spans="1:1" ht="12.75">
      <c r="A801" s="59"/>
    </row>
    <row r="802" spans="1:1" ht="12.75">
      <c r="A802" s="59"/>
    </row>
    <row r="803" spans="1:1" ht="12.75">
      <c r="A803" s="59"/>
    </row>
  </sheetData>
  <mergeCells count="1">
    <mergeCell ref="D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workbookViewId="0"/>
  </sheetViews>
  <sheetFormatPr defaultColWidth="14.42578125" defaultRowHeight="15.75" customHeight="1"/>
  <cols>
    <col min="1" max="9" width="11.5703125" customWidth="1"/>
  </cols>
  <sheetData>
    <row r="1" spans="1:27" ht="15.75" customHeight="1">
      <c r="A1" s="10"/>
      <c r="B1" s="7" t="s">
        <v>12</v>
      </c>
      <c r="C1" s="7"/>
      <c r="D1" s="7" t="s">
        <v>13</v>
      </c>
      <c r="E1" s="7"/>
      <c r="F1" s="7" t="s">
        <v>14</v>
      </c>
      <c r="G1" s="7" t="s">
        <v>15</v>
      </c>
      <c r="H1" s="7"/>
      <c r="I1" s="7" t="s">
        <v>15</v>
      </c>
    </row>
    <row r="2" spans="1:27">
      <c r="A2" s="60"/>
      <c r="B2" s="14" t="s">
        <v>25</v>
      </c>
      <c r="C2" s="14"/>
      <c r="D2" s="14" t="s">
        <v>26</v>
      </c>
      <c r="E2" s="14"/>
      <c r="F2" s="14" t="s">
        <v>27</v>
      </c>
      <c r="G2" s="14" t="s">
        <v>27</v>
      </c>
      <c r="H2" s="14"/>
      <c r="I2" s="14" t="s">
        <v>28</v>
      </c>
    </row>
    <row r="3" spans="1:27" ht="15.75" customHeight="1">
      <c r="A3" s="82"/>
      <c r="B3" s="61"/>
      <c r="C3" s="83"/>
      <c r="D3" s="61"/>
      <c r="E3" s="83"/>
      <c r="F3" s="61"/>
      <c r="G3" s="61"/>
      <c r="H3" s="63"/>
      <c r="I3" s="63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27" ht="15.75" customHeight="1">
      <c r="A4" s="73"/>
      <c r="B4" s="65" t="str">
        <f ca="1">IFERROR(__xludf.DUMMYFUNCTION("IMPORTRANGE(""141av8lTEAjXZkp2glcC8ekZQIbauZnowoBDw9TbB94Y"",""SEM2!K4"")"),"0")</f>
        <v>0</v>
      </c>
      <c r="C4" s="84"/>
      <c r="D4" s="65" t="str">
        <f ca="1">IFERROR(__xludf.DUMMYFUNCTION("IMPORTRANGE(""1MDmCsICNYD1V5mfCJgTPXws2AmZLNy1sh6K9lPCr9FI"",""SEM2!N4"")"),"4")</f>
        <v>4</v>
      </c>
      <c r="E4" s="84"/>
      <c r="F4" s="65" t="str">
        <f ca="1">IFERROR(__xludf.DUMMYFUNCTION("IMPORTRANGE(""1J2GZhFkksEqsXeb9gH18z6QMx_MeIcWP7lO3pLxDwuM"",""SEM2!H4:i4"")"),"6")</f>
        <v>6</v>
      </c>
      <c r="G4" s="65">
        <v>3</v>
      </c>
      <c r="H4" s="63"/>
      <c r="I4" s="63" t="str">
        <f ca="1">IFERROR(__xludf.DUMMYFUNCTION("IMPORTRANGE(""19Dp_xceqHMeUZiJB0NZ8erCg2KQRmy_ZRUaiU0-Mze0"",""SEM2!B4"")"),"0")</f>
        <v>0</v>
      </c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15.75" customHeight="1">
      <c r="A5" s="74"/>
      <c r="B5" s="66"/>
      <c r="C5" s="77"/>
      <c r="D5" s="66"/>
      <c r="E5" s="77"/>
      <c r="F5" s="66"/>
      <c r="G5" s="66"/>
      <c r="H5" s="63"/>
      <c r="I5" s="63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</row>
    <row r="6" spans="1:27" ht="15.75" customHeight="1">
      <c r="A6" s="67" t="s">
        <v>34</v>
      </c>
      <c r="B6" s="62"/>
      <c r="C6" s="68" t="s">
        <v>34</v>
      </c>
      <c r="D6" s="62"/>
      <c r="E6" s="68" t="s">
        <v>34</v>
      </c>
      <c r="F6" s="62"/>
      <c r="G6" s="62"/>
      <c r="H6" s="63"/>
      <c r="I6" s="63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</row>
    <row r="7" spans="1:27">
      <c r="A7" s="69">
        <v>1152</v>
      </c>
      <c r="B7" s="56" t="str">
        <f ca="1">IFERROR(__xludf.DUMMYFUNCTION("IMPORTRANGE(""141av8lTEAjXZkp2glcC8ekZQIbauZnowoBDw9TbB94Y"",""SEM2!K6:K120"")"),"0")</f>
        <v>0</v>
      </c>
      <c r="C7" s="69">
        <v>1152</v>
      </c>
      <c r="D7" s="51" t="str">
        <f ca="1">IFERROR(__xludf.DUMMYFUNCTION("IMPORTRANGE(""1MDmCsICNYD1V5mfCJgTPXws2AmZLNy1sh6K9lPCr9FI"",""SEM2!N6:N120"")"),"4")</f>
        <v>4</v>
      </c>
      <c r="E7" s="70">
        <v>1151</v>
      </c>
      <c r="F7" s="51" t="str">
        <f ca="1">IFERROR(__xludf.DUMMYFUNCTION("IMPORTRANGE(""1J2GZhFkksEqsXeb9gH18z6QMx_MeIcWP7lO3pLxDwuM"",""SEM2!H6:I120"")"),"0")</f>
        <v>0</v>
      </c>
      <c r="G7" s="51">
        <v>0</v>
      </c>
      <c r="H7" s="70">
        <v>1151</v>
      </c>
      <c r="I7" s="51" t="str">
        <f ca="1">IFERROR(__xludf.DUMMYFUNCTION("IMPORTRANGE(""19Dp_xceqHMeUZiJB0NZ8erCg2KQRmy_ZRUaiU0-Mze0"",""SEM2!B6:B120"")"),"0")</f>
        <v>0</v>
      </c>
    </row>
    <row r="8" spans="1:27">
      <c r="A8" s="69">
        <v>1153</v>
      </c>
      <c r="B8" s="56">
        <v>0</v>
      </c>
      <c r="C8" s="69">
        <v>1153</v>
      </c>
      <c r="D8" s="51">
        <v>2</v>
      </c>
      <c r="E8" s="70">
        <v>1154</v>
      </c>
      <c r="F8" s="51">
        <v>1</v>
      </c>
      <c r="G8" s="51">
        <v>0</v>
      </c>
      <c r="H8" s="70">
        <v>1154</v>
      </c>
      <c r="I8" s="51">
        <v>0</v>
      </c>
    </row>
    <row r="9" spans="1:27">
      <c r="A9" s="69">
        <v>1158</v>
      </c>
      <c r="B9" s="56">
        <v>0</v>
      </c>
      <c r="C9" s="69">
        <v>1158</v>
      </c>
      <c r="D9" s="51">
        <v>3</v>
      </c>
      <c r="E9" s="70">
        <v>1155</v>
      </c>
      <c r="F9" s="51">
        <v>6</v>
      </c>
      <c r="G9" s="51">
        <v>3</v>
      </c>
      <c r="H9" s="70">
        <v>1155</v>
      </c>
      <c r="I9" s="51">
        <v>0</v>
      </c>
    </row>
    <row r="10" spans="1:27">
      <c r="A10" s="69">
        <v>1159</v>
      </c>
      <c r="B10" s="56">
        <v>0</v>
      </c>
      <c r="C10" s="69">
        <v>1159</v>
      </c>
      <c r="D10" s="51">
        <v>4</v>
      </c>
      <c r="E10" s="70">
        <v>1156</v>
      </c>
      <c r="F10" s="51">
        <v>4</v>
      </c>
      <c r="G10" s="51">
        <v>2</v>
      </c>
      <c r="H10" s="70">
        <v>1156</v>
      </c>
      <c r="I10" s="51">
        <v>0</v>
      </c>
    </row>
    <row r="11" spans="1:27">
      <c r="A11" s="69">
        <v>1162</v>
      </c>
      <c r="B11" s="56">
        <v>0</v>
      </c>
      <c r="C11" s="69">
        <v>1162</v>
      </c>
      <c r="D11" s="51">
        <v>4</v>
      </c>
      <c r="E11" s="70">
        <v>1157</v>
      </c>
      <c r="F11" s="51">
        <v>6</v>
      </c>
      <c r="G11" s="51">
        <v>3</v>
      </c>
      <c r="H11" s="70">
        <v>1157</v>
      </c>
      <c r="I11" s="51">
        <v>0</v>
      </c>
    </row>
    <row r="12" spans="1:27">
      <c r="A12" s="69">
        <v>1165</v>
      </c>
      <c r="B12" s="56">
        <v>0</v>
      </c>
      <c r="C12" s="69">
        <v>1165</v>
      </c>
      <c r="D12" s="51">
        <v>2</v>
      </c>
      <c r="E12" s="70">
        <v>1160</v>
      </c>
      <c r="F12" s="51">
        <v>0</v>
      </c>
      <c r="G12" s="51">
        <v>3</v>
      </c>
      <c r="H12" s="70">
        <v>1160</v>
      </c>
      <c r="I12" s="51">
        <v>0</v>
      </c>
    </row>
    <row r="13" spans="1:27">
      <c r="A13" s="69">
        <v>1166</v>
      </c>
      <c r="B13" s="56">
        <v>0</v>
      </c>
      <c r="C13" s="69">
        <v>1166</v>
      </c>
      <c r="D13" s="51">
        <v>4</v>
      </c>
      <c r="E13" s="70">
        <v>1161</v>
      </c>
      <c r="F13" s="51">
        <v>6</v>
      </c>
      <c r="G13" s="51">
        <v>3</v>
      </c>
      <c r="H13" s="70">
        <v>1161</v>
      </c>
      <c r="I13" s="51">
        <v>0</v>
      </c>
    </row>
    <row r="14" spans="1:27">
      <c r="A14" s="69">
        <v>1171</v>
      </c>
      <c r="B14" s="56">
        <v>0</v>
      </c>
      <c r="C14" s="69">
        <v>1171</v>
      </c>
      <c r="D14" s="51">
        <v>4</v>
      </c>
      <c r="E14" s="70">
        <v>1163</v>
      </c>
      <c r="F14" s="51">
        <v>3</v>
      </c>
      <c r="G14" s="51">
        <v>3</v>
      </c>
      <c r="H14" s="70">
        <v>1163</v>
      </c>
      <c r="I14" s="51">
        <v>0</v>
      </c>
    </row>
    <row r="15" spans="1:27">
      <c r="A15" s="69">
        <v>1172</v>
      </c>
      <c r="B15" s="56">
        <v>0</v>
      </c>
      <c r="C15" s="69">
        <v>1172</v>
      </c>
      <c r="D15" s="51">
        <v>0</v>
      </c>
      <c r="E15" s="70">
        <v>1164</v>
      </c>
      <c r="F15" s="51">
        <v>1</v>
      </c>
      <c r="G15" s="51">
        <v>2</v>
      </c>
      <c r="H15" s="70">
        <v>1164</v>
      </c>
      <c r="I15" s="51">
        <v>0</v>
      </c>
    </row>
    <row r="16" spans="1:27">
      <c r="A16" s="69">
        <v>1173</v>
      </c>
      <c r="B16" s="56">
        <v>0</v>
      </c>
      <c r="C16" s="69">
        <v>1173</v>
      </c>
      <c r="D16" s="51">
        <v>2</v>
      </c>
      <c r="E16" s="70">
        <v>1167</v>
      </c>
      <c r="F16" s="51">
        <v>3</v>
      </c>
      <c r="G16" s="51">
        <v>2</v>
      </c>
      <c r="H16" s="70">
        <v>1167</v>
      </c>
      <c r="I16" s="51">
        <v>0</v>
      </c>
    </row>
    <row r="17" spans="1:9">
      <c r="A17" s="69">
        <v>1175</v>
      </c>
      <c r="B17" s="56">
        <v>0</v>
      </c>
      <c r="C17" s="69">
        <v>1175</v>
      </c>
      <c r="D17" s="51">
        <v>1</v>
      </c>
      <c r="E17" s="70">
        <v>1168</v>
      </c>
      <c r="F17" s="51">
        <v>1</v>
      </c>
      <c r="G17" s="51">
        <v>1</v>
      </c>
      <c r="H17" s="70">
        <v>1168</v>
      </c>
      <c r="I17" s="51">
        <v>0</v>
      </c>
    </row>
    <row r="18" spans="1:9">
      <c r="A18" s="69">
        <v>1176</v>
      </c>
      <c r="B18" s="56">
        <v>0</v>
      </c>
      <c r="C18" s="69">
        <v>1176</v>
      </c>
      <c r="D18" s="51">
        <v>3</v>
      </c>
      <c r="E18" s="70">
        <v>1169</v>
      </c>
      <c r="F18" s="51">
        <v>2</v>
      </c>
      <c r="G18" s="51">
        <v>2</v>
      </c>
      <c r="H18" s="70">
        <v>1169</v>
      </c>
      <c r="I18" s="51">
        <v>0</v>
      </c>
    </row>
    <row r="19" spans="1:9">
      <c r="A19" s="69">
        <v>1177</v>
      </c>
      <c r="B19" s="56">
        <v>0</v>
      </c>
      <c r="C19" s="69">
        <v>1177</v>
      </c>
      <c r="D19" s="51">
        <v>4</v>
      </c>
      <c r="E19" s="70">
        <v>1170</v>
      </c>
      <c r="F19" s="51">
        <v>1</v>
      </c>
      <c r="G19" s="51">
        <v>1</v>
      </c>
      <c r="H19" s="70">
        <v>1170</v>
      </c>
      <c r="I19" s="51">
        <v>0</v>
      </c>
    </row>
    <row r="20" spans="1:9">
      <c r="A20" s="69">
        <v>1178</v>
      </c>
      <c r="B20" s="56">
        <v>0</v>
      </c>
      <c r="C20" s="69">
        <v>1178</v>
      </c>
      <c r="D20" s="51">
        <v>0</v>
      </c>
      <c r="E20" s="70">
        <v>1174</v>
      </c>
      <c r="F20" s="51">
        <v>1</v>
      </c>
      <c r="G20" s="51">
        <v>3</v>
      </c>
      <c r="H20" s="70">
        <v>1174</v>
      </c>
      <c r="I20" s="51">
        <v>0</v>
      </c>
    </row>
    <row r="21" spans="1:9">
      <c r="A21" s="69">
        <v>1183</v>
      </c>
      <c r="B21" s="56">
        <v>0</v>
      </c>
      <c r="C21" s="69">
        <v>1183</v>
      </c>
      <c r="D21" s="51">
        <v>2</v>
      </c>
      <c r="E21" s="70">
        <v>1179</v>
      </c>
      <c r="F21" s="51">
        <v>2</v>
      </c>
      <c r="G21" s="51">
        <v>2</v>
      </c>
      <c r="H21" s="70">
        <v>1179</v>
      </c>
      <c r="I21" s="51">
        <v>0</v>
      </c>
    </row>
    <row r="22" spans="1:9" ht="18">
      <c r="A22" s="69">
        <v>1185</v>
      </c>
      <c r="B22" s="56">
        <v>0</v>
      </c>
      <c r="C22" s="69">
        <v>1185</v>
      </c>
      <c r="D22" s="51">
        <v>0</v>
      </c>
      <c r="E22" s="70">
        <v>1180</v>
      </c>
      <c r="F22" s="51">
        <v>4</v>
      </c>
      <c r="G22" s="51">
        <v>2</v>
      </c>
      <c r="H22" s="70">
        <v>1180</v>
      </c>
      <c r="I22" s="51">
        <v>0</v>
      </c>
    </row>
    <row r="23" spans="1:9" ht="18">
      <c r="A23" s="69">
        <v>1189</v>
      </c>
      <c r="B23" s="56">
        <v>0</v>
      </c>
      <c r="C23" s="69">
        <v>1189</v>
      </c>
      <c r="D23" s="51">
        <v>0</v>
      </c>
      <c r="E23" s="70">
        <v>1181</v>
      </c>
      <c r="F23" s="51">
        <v>3</v>
      </c>
      <c r="G23" s="51">
        <v>1</v>
      </c>
      <c r="H23" s="70">
        <v>1181</v>
      </c>
      <c r="I23" s="51">
        <v>0</v>
      </c>
    </row>
    <row r="24" spans="1:9" ht="18">
      <c r="A24" s="69">
        <v>1200</v>
      </c>
      <c r="B24" s="56">
        <v>0</v>
      </c>
      <c r="C24" s="69">
        <v>1200</v>
      </c>
      <c r="D24" s="51">
        <v>0</v>
      </c>
      <c r="E24" s="70">
        <v>1182</v>
      </c>
      <c r="F24" s="51">
        <v>2</v>
      </c>
      <c r="G24" s="51">
        <v>0</v>
      </c>
      <c r="H24" s="70">
        <v>1182</v>
      </c>
      <c r="I24" s="51">
        <v>0</v>
      </c>
    </row>
    <row r="25" spans="1:9" ht="18">
      <c r="A25" s="69">
        <v>1204</v>
      </c>
      <c r="B25" s="56">
        <v>0</v>
      </c>
      <c r="C25" s="69">
        <v>1204</v>
      </c>
      <c r="D25" s="51">
        <v>0</v>
      </c>
      <c r="E25" s="70">
        <v>1184</v>
      </c>
      <c r="F25" s="51">
        <v>3</v>
      </c>
      <c r="G25" s="51">
        <v>1</v>
      </c>
      <c r="H25" s="70">
        <v>1184</v>
      </c>
      <c r="I25" s="51">
        <v>0</v>
      </c>
    </row>
    <row r="26" spans="1:9" ht="18">
      <c r="A26" s="69">
        <v>1209</v>
      </c>
      <c r="B26" s="56">
        <v>0</v>
      </c>
      <c r="C26" s="69">
        <v>1209</v>
      </c>
      <c r="D26" s="51">
        <v>0</v>
      </c>
      <c r="E26" s="70">
        <v>1186</v>
      </c>
      <c r="F26" s="51">
        <v>1</v>
      </c>
      <c r="G26" s="51">
        <v>0</v>
      </c>
      <c r="H26" s="70">
        <v>1186</v>
      </c>
      <c r="I26" s="51">
        <v>0</v>
      </c>
    </row>
    <row r="27" spans="1:9" ht="18">
      <c r="A27" s="69">
        <v>1210</v>
      </c>
      <c r="B27" s="56">
        <v>0</v>
      </c>
      <c r="C27" s="69">
        <v>1210</v>
      </c>
      <c r="D27" s="51">
        <v>3</v>
      </c>
      <c r="E27" s="70">
        <v>1188</v>
      </c>
      <c r="F27" s="51">
        <v>0</v>
      </c>
      <c r="G27" s="51">
        <v>2</v>
      </c>
      <c r="H27" s="70">
        <v>1188</v>
      </c>
      <c r="I27" s="51">
        <v>0</v>
      </c>
    </row>
    <row r="28" spans="1:9" ht="18">
      <c r="A28" s="69">
        <v>1212</v>
      </c>
      <c r="B28" s="56">
        <v>0</v>
      </c>
      <c r="C28" s="69">
        <v>1212</v>
      </c>
      <c r="D28" s="51">
        <v>2</v>
      </c>
      <c r="E28" s="70">
        <v>1190</v>
      </c>
      <c r="F28" s="51">
        <v>3</v>
      </c>
      <c r="G28" s="51">
        <v>1</v>
      </c>
      <c r="H28" s="70">
        <v>1190</v>
      </c>
      <c r="I28" s="51">
        <v>0</v>
      </c>
    </row>
    <row r="29" spans="1:9" ht="18">
      <c r="A29" s="69">
        <v>1213</v>
      </c>
      <c r="B29" s="56">
        <v>0</v>
      </c>
      <c r="C29" s="69">
        <v>1213</v>
      </c>
      <c r="D29" s="51">
        <v>3</v>
      </c>
      <c r="E29" s="70">
        <v>1191</v>
      </c>
      <c r="F29" s="51">
        <v>6</v>
      </c>
      <c r="G29" s="51">
        <v>3</v>
      </c>
      <c r="H29" s="70">
        <v>1191</v>
      </c>
      <c r="I29" s="51">
        <v>0</v>
      </c>
    </row>
    <row r="30" spans="1:9" ht="18">
      <c r="A30" s="69">
        <v>1214</v>
      </c>
      <c r="B30" s="56">
        <v>0</v>
      </c>
      <c r="C30" s="69">
        <v>1214</v>
      </c>
      <c r="D30" s="51">
        <v>3</v>
      </c>
      <c r="E30" s="70">
        <v>1192</v>
      </c>
      <c r="F30" s="51">
        <v>1</v>
      </c>
      <c r="G30" s="51">
        <v>3</v>
      </c>
      <c r="H30" s="70">
        <v>1192</v>
      </c>
      <c r="I30" s="51">
        <v>0</v>
      </c>
    </row>
    <row r="31" spans="1:9" ht="18">
      <c r="A31" s="69">
        <v>1216</v>
      </c>
      <c r="B31" s="56">
        <v>0</v>
      </c>
      <c r="C31" s="69">
        <v>1216</v>
      </c>
      <c r="D31" s="51">
        <v>0</v>
      </c>
      <c r="E31" s="70">
        <v>1193</v>
      </c>
      <c r="F31" s="51">
        <v>3</v>
      </c>
      <c r="G31" s="51">
        <v>1</v>
      </c>
      <c r="H31" s="70">
        <v>1193</v>
      </c>
      <c r="I31" s="51">
        <v>0</v>
      </c>
    </row>
    <row r="32" spans="1:9" ht="18">
      <c r="A32" s="69">
        <v>1220</v>
      </c>
      <c r="B32" s="56">
        <v>0</v>
      </c>
      <c r="C32" s="69">
        <v>1220</v>
      </c>
      <c r="D32" s="51">
        <v>4</v>
      </c>
      <c r="E32" s="70">
        <v>1194</v>
      </c>
      <c r="F32" s="51">
        <v>3</v>
      </c>
      <c r="G32" s="51">
        <v>0</v>
      </c>
      <c r="H32" s="70">
        <v>1194</v>
      </c>
      <c r="I32" s="51">
        <v>0</v>
      </c>
    </row>
    <row r="33" spans="1:9" ht="18">
      <c r="A33" s="69">
        <v>1221</v>
      </c>
      <c r="B33" s="56">
        <v>0</v>
      </c>
      <c r="C33" s="69">
        <v>1221</v>
      </c>
      <c r="D33" s="51">
        <v>1</v>
      </c>
      <c r="E33" s="70">
        <v>1195</v>
      </c>
      <c r="F33" s="51">
        <v>0</v>
      </c>
      <c r="G33" s="51">
        <v>1</v>
      </c>
      <c r="H33" s="70">
        <v>1195</v>
      </c>
      <c r="I33" s="51">
        <v>0</v>
      </c>
    </row>
    <row r="34" spans="1:9" ht="18">
      <c r="A34" s="69">
        <v>1223</v>
      </c>
      <c r="B34" s="56">
        <v>0</v>
      </c>
      <c r="C34" s="69">
        <v>1223</v>
      </c>
      <c r="D34" s="51">
        <v>3</v>
      </c>
      <c r="E34" s="70">
        <v>1196</v>
      </c>
      <c r="F34" s="51">
        <v>3</v>
      </c>
      <c r="G34" s="51">
        <v>1</v>
      </c>
      <c r="H34" s="70">
        <v>1196</v>
      </c>
      <c r="I34" s="51">
        <v>0</v>
      </c>
    </row>
    <row r="35" spans="1:9" ht="18">
      <c r="A35" s="71"/>
      <c r="B35" s="56"/>
      <c r="C35" s="51"/>
      <c r="D35" s="51"/>
      <c r="E35" s="70">
        <v>1197</v>
      </c>
      <c r="F35" s="51">
        <v>2</v>
      </c>
      <c r="G35" s="51">
        <v>0</v>
      </c>
      <c r="H35" s="70">
        <v>1197</v>
      </c>
      <c r="I35" s="51">
        <v>0</v>
      </c>
    </row>
    <row r="36" spans="1:9" ht="18">
      <c r="A36" s="71"/>
      <c r="B36" s="56"/>
      <c r="C36" s="51"/>
      <c r="D36" s="51"/>
      <c r="E36" s="70">
        <v>1198</v>
      </c>
      <c r="F36" s="51">
        <v>4</v>
      </c>
      <c r="G36" s="51">
        <v>3</v>
      </c>
      <c r="H36" s="70">
        <v>1198</v>
      </c>
      <c r="I36" s="51">
        <v>0</v>
      </c>
    </row>
    <row r="37" spans="1:9" ht="18">
      <c r="A37" s="71"/>
      <c r="B37" s="56"/>
      <c r="C37" s="51"/>
      <c r="D37" s="51"/>
      <c r="E37" s="70">
        <v>1199</v>
      </c>
      <c r="F37" s="51">
        <v>0</v>
      </c>
      <c r="G37" s="51">
        <v>0</v>
      </c>
      <c r="H37" s="70">
        <v>1199</v>
      </c>
      <c r="I37" s="51">
        <v>0</v>
      </c>
    </row>
    <row r="38" spans="1:9" ht="18">
      <c r="A38" s="71"/>
      <c r="B38" s="56"/>
      <c r="C38" s="51"/>
      <c r="D38" s="51"/>
      <c r="E38" s="70">
        <v>1201</v>
      </c>
      <c r="F38" s="51">
        <v>2</v>
      </c>
      <c r="G38" s="51">
        <v>2</v>
      </c>
      <c r="H38" s="70">
        <v>1201</v>
      </c>
      <c r="I38" s="51">
        <v>0</v>
      </c>
    </row>
    <row r="39" spans="1:9" ht="18">
      <c r="A39" s="71"/>
      <c r="B39" s="56"/>
      <c r="C39" s="51"/>
      <c r="D39" s="51"/>
      <c r="E39" s="70">
        <v>1202</v>
      </c>
      <c r="F39" s="51">
        <v>1</v>
      </c>
      <c r="G39" s="51">
        <v>1</v>
      </c>
      <c r="H39" s="70">
        <v>1202</v>
      </c>
      <c r="I39" s="51">
        <v>0</v>
      </c>
    </row>
    <row r="40" spans="1:9" ht="18">
      <c r="A40" s="71"/>
      <c r="B40" s="56"/>
      <c r="C40" s="51"/>
      <c r="D40" s="51"/>
      <c r="E40" s="70">
        <v>1203</v>
      </c>
      <c r="F40" s="51">
        <v>4</v>
      </c>
      <c r="G40" s="51">
        <v>3</v>
      </c>
      <c r="H40" s="70">
        <v>1203</v>
      </c>
      <c r="I40" s="51">
        <v>0</v>
      </c>
    </row>
    <row r="41" spans="1:9" ht="18">
      <c r="A41" s="71"/>
      <c r="B41" s="56"/>
      <c r="C41" s="51"/>
      <c r="D41" s="51"/>
      <c r="E41" s="70">
        <v>1205</v>
      </c>
      <c r="F41" s="51">
        <v>6</v>
      </c>
      <c r="G41" s="51">
        <v>3</v>
      </c>
      <c r="H41" s="70">
        <v>1205</v>
      </c>
      <c r="I41" s="51">
        <v>0</v>
      </c>
    </row>
    <row r="42" spans="1:9" ht="18">
      <c r="A42" s="71"/>
      <c r="B42" s="56"/>
      <c r="C42" s="51"/>
      <c r="D42" s="51"/>
      <c r="E42" s="70">
        <v>1206</v>
      </c>
      <c r="F42" s="51">
        <v>5</v>
      </c>
      <c r="G42" s="51">
        <v>3</v>
      </c>
      <c r="H42" s="70">
        <v>1206</v>
      </c>
      <c r="I42" s="51">
        <v>0</v>
      </c>
    </row>
    <row r="43" spans="1:9" ht="18">
      <c r="A43" s="71"/>
      <c r="B43" s="56"/>
      <c r="C43" s="51"/>
      <c r="D43" s="51"/>
      <c r="E43" s="70">
        <v>1207</v>
      </c>
      <c r="F43" s="51">
        <v>6</v>
      </c>
      <c r="G43" s="51">
        <v>3</v>
      </c>
      <c r="H43" s="70">
        <v>1207</v>
      </c>
      <c r="I43" s="51">
        <v>0</v>
      </c>
    </row>
    <row r="44" spans="1:9" ht="18">
      <c r="A44" s="71"/>
      <c r="B44" s="56"/>
      <c r="C44" s="51"/>
      <c r="D44" s="51"/>
      <c r="E44" s="70">
        <v>1208</v>
      </c>
      <c r="F44" s="51">
        <v>0</v>
      </c>
      <c r="G44" s="51">
        <v>3</v>
      </c>
      <c r="H44" s="70">
        <v>1208</v>
      </c>
      <c r="I44" s="51">
        <v>0</v>
      </c>
    </row>
    <row r="45" spans="1:9" ht="18">
      <c r="A45" s="71"/>
      <c r="B45" s="56"/>
      <c r="C45" s="51"/>
      <c r="D45" s="51"/>
      <c r="E45" s="70">
        <v>1211</v>
      </c>
      <c r="F45" s="51">
        <v>6</v>
      </c>
      <c r="G45" s="51">
        <v>3</v>
      </c>
      <c r="H45" s="70">
        <v>1211</v>
      </c>
      <c r="I45" s="51">
        <v>0</v>
      </c>
    </row>
    <row r="46" spans="1:9" ht="18">
      <c r="A46" s="71"/>
      <c r="B46" s="56"/>
      <c r="C46" s="51"/>
      <c r="D46" s="51"/>
      <c r="E46" s="70">
        <v>1215</v>
      </c>
      <c r="F46" s="51">
        <v>1</v>
      </c>
      <c r="G46" s="51">
        <v>3</v>
      </c>
      <c r="H46" s="70">
        <v>1215</v>
      </c>
      <c r="I46" s="51">
        <v>0</v>
      </c>
    </row>
    <row r="47" spans="1:9" ht="18">
      <c r="A47" s="71"/>
      <c r="B47" s="56"/>
      <c r="C47" s="51"/>
      <c r="D47" s="51"/>
      <c r="E47" s="70">
        <v>1217</v>
      </c>
      <c r="F47" s="51">
        <v>1</v>
      </c>
      <c r="G47" s="51">
        <v>1</v>
      </c>
      <c r="H47" s="70">
        <v>1217</v>
      </c>
      <c r="I47" s="51">
        <v>0</v>
      </c>
    </row>
    <row r="48" spans="1:9" ht="18">
      <c r="A48" s="71"/>
      <c r="B48" s="56"/>
      <c r="C48" s="51"/>
      <c r="D48" s="51"/>
      <c r="E48" s="70">
        <v>1218</v>
      </c>
      <c r="F48" s="51">
        <v>4</v>
      </c>
      <c r="G48" s="51">
        <v>3</v>
      </c>
      <c r="H48" s="70">
        <v>1218</v>
      </c>
      <c r="I48" s="51">
        <v>0</v>
      </c>
    </row>
    <row r="49" spans="1:9" ht="18">
      <c r="A49" s="71"/>
      <c r="B49" s="56"/>
      <c r="C49" s="51"/>
      <c r="D49" s="51"/>
      <c r="E49" s="70">
        <v>1219</v>
      </c>
      <c r="F49" s="51">
        <v>3</v>
      </c>
      <c r="G49" s="51">
        <v>1</v>
      </c>
      <c r="H49" s="70">
        <v>1219</v>
      </c>
      <c r="I49" s="51">
        <v>0</v>
      </c>
    </row>
    <row r="50" spans="1:9" ht="18">
      <c r="A50" s="71"/>
      <c r="B50" s="56"/>
      <c r="C50" s="51"/>
      <c r="D50" s="51"/>
      <c r="E50" s="69">
        <v>1222</v>
      </c>
      <c r="F50" s="51">
        <v>2</v>
      </c>
      <c r="G50" s="51">
        <v>0</v>
      </c>
      <c r="H50" s="69">
        <v>1222</v>
      </c>
      <c r="I50" s="51">
        <v>0</v>
      </c>
    </row>
  </sheetData>
  <mergeCells count="3">
    <mergeCell ref="A3:A5"/>
    <mergeCell ref="C3:C5"/>
    <mergeCell ref="E3:E5"/>
  </mergeCells>
  <conditionalFormatting sqref="A7:F50">
    <cfRule type="expression" dxfId="0" priority="1">
      <formula>AND(A7&gt;A$4,A7&lt;&gt;"")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/>
  </sheetViews>
  <sheetFormatPr defaultColWidth="14.42578125" defaultRowHeight="15.75" customHeight="1"/>
  <sheetData>
    <row r="1" spans="1:4" ht="15.75" customHeight="1">
      <c r="A1" t="str">
        <f ca="1">IFERROR(__xludf.DUMMYFUNCTION("IMPORTRANGE(""1J2GZhFkksEqsXeb9gH18z6QMx_MeIcWP7lO3pLxDwuM"",""SEM1!g6:i60"")"),"1151")</f>
        <v>1151</v>
      </c>
      <c r="B1">
        <v>9</v>
      </c>
      <c r="C1">
        <v>2</v>
      </c>
      <c r="D1" t="str">
        <f ca="1">IFERROR(__xludf.DUMMYFUNCTION("IMPORTRANGE(""19Dp_xceqHMeUZiJB0NZ8erCg2KQRmy_ZRUaiU0-Mze0"",""SEM1!B6:B60"")"),"2")</f>
        <v>2</v>
      </c>
    </row>
    <row r="2" spans="1:4" ht="15.75" customHeight="1">
      <c r="A2">
        <v>1154</v>
      </c>
      <c r="B2">
        <v>8</v>
      </c>
      <c r="C2">
        <v>6</v>
      </c>
      <c r="D2">
        <v>4</v>
      </c>
    </row>
    <row r="3" spans="1:4" ht="15.75" customHeight="1">
      <c r="A3">
        <v>1155</v>
      </c>
      <c r="B3">
        <v>24</v>
      </c>
      <c r="C3">
        <v>19</v>
      </c>
      <c r="D3">
        <v>9</v>
      </c>
    </row>
    <row r="4" spans="1:4" ht="15.75" customHeight="1">
      <c r="A4">
        <v>1156</v>
      </c>
      <c r="B4">
        <v>26</v>
      </c>
      <c r="C4">
        <v>13</v>
      </c>
      <c r="D4">
        <v>5</v>
      </c>
    </row>
    <row r="5" spans="1:4" ht="15.75" customHeight="1">
      <c r="A5">
        <v>1157</v>
      </c>
      <c r="B5">
        <v>28</v>
      </c>
      <c r="C5">
        <v>16</v>
      </c>
      <c r="D5">
        <v>9</v>
      </c>
    </row>
    <row r="6" spans="1:4" ht="15.75" customHeight="1">
      <c r="A6">
        <v>1160</v>
      </c>
      <c r="B6">
        <v>6</v>
      </c>
      <c r="C6">
        <v>11</v>
      </c>
      <c r="D6">
        <v>5</v>
      </c>
    </row>
    <row r="7" spans="1:4" ht="15.75" customHeight="1">
      <c r="A7">
        <v>1161</v>
      </c>
      <c r="B7">
        <v>22</v>
      </c>
      <c r="C7">
        <v>19</v>
      </c>
      <c r="D7">
        <v>8</v>
      </c>
    </row>
    <row r="8" spans="1:4" ht="15.75" customHeight="1">
      <c r="A8">
        <v>1163</v>
      </c>
      <c r="B8">
        <v>18</v>
      </c>
      <c r="C8">
        <v>11</v>
      </c>
      <c r="D8">
        <v>5</v>
      </c>
    </row>
    <row r="9" spans="1:4" ht="15.75" customHeight="1">
      <c r="A9">
        <v>1164</v>
      </c>
      <c r="B9">
        <v>8</v>
      </c>
      <c r="C9">
        <v>7</v>
      </c>
      <c r="D9">
        <v>3</v>
      </c>
    </row>
    <row r="10" spans="1:4" ht="15.75" customHeight="1">
      <c r="A10">
        <v>1167</v>
      </c>
      <c r="B10">
        <v>6</v>
      </c>
      <c r="C10">
        <v>4</v>
      </c>
      <c r="D10">
        <v>4</v>
      </c>
    </row>
    <row r="11" spans="1:4" ht="15.75" customHeight="1">
      <c r="A11">
        <v>1168</v>
      </c>
      <c r="B11">
        <v>5</v>
      </c>
      <c r="C11">
        <v>6</v>
      </c>
      <c r="D11">
        <v>5</v>
      </c>
    </row>
    <row r="12" spans="1:4" ht="15.75" customHeight="1">
      <c r="A12">
        <v>1169</v>
      </c>
      <c r="B12">
        <v>13</v>
      </c>
      <c r="C12">
        <v>9</v>
      </c>
      <c r="D12">
        <v>8</v>
      </c>
    </row>
    <row r="13" spans="1:4" ht="15.75" customHeight="1">
      <c r="A13">
        <v>1170</v>
      </c>
      <c r="B13">
        <v>16</v>
      </c>
      <c r="C13">
        <v>9</v>
      </c>
      <c r="D13">
        <v>5</v>
      </c>
    </row>
    <row r="14" spans="1:4" ht="15.75" customHeight="1">
      <c r="A14">
        <v>1174</v>
      </c>
      <c r="B14">
        <v>11</v>
      </c>
      <c r="C14">
        <v>10</v>
      </c>
      <c r="D14">
        <v>6</v>
      </c>
    </row>
    <row r="15" spans="1:4" ht="15.75" customHeight="1">
      <c r="A15">
        <v>1179</v>
      </c>
      <c r="B15">
        <v>18</v>
      </c>
      <c r="C15">
        <v>11</v>
      </c>
      <c r="D15">
        <v>8</v>
      </c>
    </row>
    <row r="16" spans="1:4" ht="15.75" customHeight="1">
      <c r="A16">
        <v>1180</v>
      </c>
      <c r="B16">
        <v>25</v>
      </c>
      <c r="C16">
        <v>20</v>
      </c>
      <c r="D16">
        <v>10</v>
      </c>
    </row>
    <row r="17" spans="1:4" ht="15.75" customHeight="1">
      <c r="A17">
        <v>1181</v>
      </c>
      <c r="B17">
        <v>21</v>
      </c>
      <c r="C17">
        <v>6</v>
      </c>
      <c r="D17">
        <v>8</v>
      </c>
    </row>
    <row r="18" spans="1:4" ht="15.75" customHeight="1">
      <c r="A18">
        <v>1182</v>
      </c>
      <c r="B18">
        <v>11</v>
      </c>
      <c r="C18">
        <v>4</v>
      </c>
      <c r="D18">
        <v>7</v>
      </c>
    </row>
    <row r="19" spans="1:4" ht="15.75" customHeight="1">
      <c r="A19">
        <v>1184</v>
      </c>
      <c r="B19">
        <v>10</v>
      </c>
      <c r="C19">
        <v>3</v>
      </c>
      <c r="D19">
        <v>3</v>
      </c>
    </row>
    <row r="20" spans="1:4" ht="15.75" customHeight="1">
      <c r="A20">
        <v>1186</v>
      </c>
      <c r="B20">
        <v>2</v>
      </c>
      <c r="C20">
        <v>3</v>
      </c>
      <c r="D20">
        <v>1</v>
      </c>
    </row>
    <row r="21" spans="1:4" ht="15.75" customHeight="1">
      <c r="A21">
        <v>1187</v>
      </c>
      <c r="B21" t="e">
        <v>#VALUE!</v>
      </c>
      <c r="C21" t="e">
        <v>#VALUE!</v>
      </c>
      <c r="D21">
        <v>7</v>
      </c>
    </row>
    <row r="22" spans="1:4" ht="12.75">
      <c r="A22">
        <v>1188</v>
      </c>
      <c r="B22">
        <v>22</v>
      </c>
      <c r="C22">
        <v>20</v>
      </c>
      <c r="D22">
        <v>5</v>
      </c>
    </row>
    <row r="23" spans="1:4" ht="12.75">
      <c r="A23">
        <v>1190</v>
      </c>
      <c r="B23">
        <v>17</v>
      </c>
      <c r="C23">
        <v>10</v>
      </c>
      <c r="D23">
        <v>5</v>
      </c>
    </row>
    <row r="24" spans="1:4" ht="12.75">
      <c r="A24">
        <v>1191</v>
      </c>
      <c r="B24">
        <v>26</v>
      </c>
      <c r="C24">
        <v>18</v>
      </c>
      <c r="D24">
        <v>9</v>
      </c>
    </row>
    <row r="25" spans="1:4" ht="12.75">
      <c r="A25">
        <v>1192</v>
      </c>
      <c r="B25">
        <v>9</v>
      </c>
      <c r="C25">
        <v>7</v>
      </c>
      <c r="D25">
        <v>6</v>
      </c>
    </row>
    <row r="26" spans="1:4" ht="12.75">
      <c r="A26">
        <v>1193</v>
      </c>
      <c r="B26">
        <v>24</v>
      </c>
      <c r="C26">
        <v>10</v>
      </c>
      <c r="D26">
        <v>8</v>
      </c>
    </row>
    <row r="27" spans="1:4" ht="12.75">
      <c r="A27">
        <v>1194</v>
      </c>
      <c r="B27">
        <v>16</v>
      </c>
      <c r="C27">
        <v>14</v>
      </c>
      <c r="D27">
        <v>7</v>
      </c>
    </row>
    <row r="28" spans="1:4" ht="12.75">
      <c r="A28">
        <v>1195</v>
      </c>
      <c r="B28">
        <v>21</v>
      </c>
      <c r="C28">
        <v>18</v>
      </c>
      <c r="D28">
        <v>5</v>
      </c>
    </row>
    <row r="29" spans="1:4" ht="12.75">
      <c r="A29">
        <v>1196</v>
      </c>
      <c r="B29">
        <v>25</v>
      </c>
      <c r="C29">
        <v>11</v>
      </c>
      <c r="D29">
        <v>8</v>
      </c>
    </row>
    <row r="30" spans="1:4" ht="12.75">
      <c r="A30">
        <v>1197</v>
      </c>
      <c r="B30">
        <v>13</v>
      </c>
      <c r="C30">
        <v>11</v>
      </c>
      <c r="D30">
        <v>1</v>
      </c>
    </row>
    <row r="31" spans="1:4" ht="12.75">
      <c r="A31">
        <v>1198</v>
      </c>
      <c r="B31">
        <v>30</v>
      </c>
      <c r="C31">
        <v>24</v>
      </c>
      <c r="D31">
        <v>11</v>
      </c>
    </row>
    <row r="32" spans="1:4" ht="12.75">
      <c r="A32">
        <v>1199</v>
      </c>
      <c r="B32">
        <v>5</v>
      </c>
      <c r="C32">
        <v>4</v>
      </c>
      <c r="D32">
        <v>1</v>
      </c>
    </row>
    <row r="33" spans="1:4" ht="12.75">
      <c r="A33">
        <v>1201</v>
      </c>
      <c r="B33">
        <v>13</v>
      </c>
      <c r="C33">
        <v>13</v>
      </c>
      <c r="D33">
        <v>7</v>
      </c>
    </row>
    <row r="34" spans="1:4" ht="12.75">
      <c r="A34">
        <v>1202</v>
      </c>
      <c r="B34">
        <v>7</v>
      </c>
      <c r="C34">
        <v>5</v>
      </c>
      <c r="D34">
        <v>4</v>
      </c>
    </row>
    <row r="35" spans="1:4" ht="12.75">
      <c r="A35">
        <v>1203</v>
      </c>
      <c r="B35">
        <v>17</v>
      </c>
      <c r="C35">
        <v>12</v>
      </c>
      <c r="D35">
        <v>7</v>
      </c>
    </row>
    <row r="36" spans="1:4" ht="12.75">
      <c r="A36">
        <v>1205</v>
      </c>
      <c r="B36">
        <v>26</v>
      </c>
      <c r="C36">
        <v>16</v>
      </c>
      <c r="D36">
        <v>8</v>
      </c>
    </row>
    <row r="37" spans="1:4" ht="12.75">
      <c r="A37">
        <v>1206</v>
      </c>
      <c r="B37">
        <v>25</v>
      </c>
      <c r="C37">
        <v>14</v>
      </c>
      <c r="D37">
        <v>11</v>
      </c>
    </row>
    <row r="38" spans="1:4" ht="12.75">
      <c r="A38">
        <v>1207</v>
      </c>
      <c r="B38">
        <v>26</v>
      </c>
      <c r="C38">
        <v>22</v>
      </c>
      <c r="D38">
        <v>10</v>
      </c>
    </row>
    <row r="39" spans="1:4" ht="12.75">
      <c r="A39">
        <v>1208</v>
      </c>
      <c r="B39">
        <v>15</v>
      </c>
      <c r="C39">
        <v>7</v>
      </c>
      <c r="D39">
        <v>8</v>
      </c>
    </row>
    <row r="40" spans="1:4" ht="12.75">
      <c r="A40">
        <v>1211</v>
      </c>
      <c r="B40">
        <v>32</v>
      </c>
      <c r="C40">
        <v>25</v>
      </c>
      <c r="D40">
        <v>10</v>
      </c>
    </row>
    <row r="41" spans="1:4" ht="12.75">
      <c r="A41">
        <v>1215</v>
      </c>
      <c r="B41">
        <v>13</v>
      </c>
      <c r="C41">
        <v>7</v>
      </c>
      <c r="D41">
        <v>7</v>
      </c>
    </row>
    <row r="42" spans="1:4" ht="12.75">
      <c r="A42">
        <v>1217</v>
      </c>
      <c r="B42">
        <v>6</v>
      </c>
      <c r="C42">
        <v>4</v>
      </c>
      <c r="D42">
        <v>0</v>
      </c>
    </row>
    <row r="43" spans="1:4" ht="12.75">
      <c r="A43">
        <v>1218</v>
      </c>
      <c r="B43">
        <v>25</v>
      </c>
      <c r="C43">
        <v>21</v>
      </c>
      <c r="D43">
        <v>6</v>
      </c>
    </row>
    <row r="44" spans="1:4" ht="12.75">
      <c r="A44">
        <v>1219</v>
      </c>
      <c r="B44">
        <v>8</v>
      </c>
      <c r="C44">
        <v>5</v>
      </c>
      <c r="D44">
        <v>3</v>
      </c>
    </row>
    <row r="45" spans="1:4" ht="12.75">
      <c r="A45">
        <v>1222</v>
      </c>
      <c r="B45" t="e">
        <v>#VALUE!</v>
      </c>
      <c r="C45" t="e">
        <v>#VALUE!</v>
      </c>
      <c r="D45">
        <v>7</v>
      </c>
    </row>
    <row r="46" spans="1:4" ht="12.75">
      <c r="D46" t="e"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SYBA B</vt:lpstr>
      <vt:lpstr>PRINT</vt:lpstr>
      <vt:lpstr>SYBA B PER</vt:lpstr>
      <vt:lpstr>OPT</vt:lpstr>
      <vt:lpstr>HIS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 LOGIN2</dc:creator>
  <cp:lastModifiedBy>C2</cp:lastModifiedBy>
  <dcterms:created xsi:type="dcterms:W3CDTF">2018-01-09T04:33:25Z</dcterms:created>
  <dcterms:modified xsi:type="dcterms:W3CDTF">2018-01-09T04:33:25Z</dcterms:modified>
</cp:coreProperties>
</file>